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soreriagovdo-my.sharepoint.com/personal/oencarnaciondiaz_tesoreria_gov_do/Documents/Escritorio/PORTAL DE TRANSPARENCIA/2024/4/PRESUPUESTO APROBADO DEL AÑO/"/>
    </mc:Choice>
  </mc:AlternateContent>
  <xr:revisionPtr revIDLastSave="0" documentId="8_{9E46EDC9-CB74-4C4A-8256-4DD02FCC73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2" l="1"/>
  <c r="E28" i="1"/>
  <c r="D14" i="2"/>
  <c r="D15" i="2"/>
  <c r="D16" i="2"/>
  <c r="D17" i="2"/>
  <c r="D13" i="2"/>
  <c r="Q77" i="2"/>
  <c r="G73" i="2"/>
  <c r="H73" i="2"/>
  <c r="I73" i="2"/>
  <c r="J73" i="2"/>
  <c r="K73" i="2"/>
  <c r="L73" i="2"/>
  <c r="M73" i="2"/>
  <c r="N73" i="2"/>
  <c r="O73" i="2"/>
  <c r="P73" i="2"/>
  <c r="Q73" i="2"/>
  <c r="H70" i="2"/>
  <c r="I70" i="2"/>
  <c r="J70" i="2"/>
  <c r="K70" i="2"/>
  <c r="L70" i="2"/>
  <c r="M70" i="2"/>
  <c r="N70" i="2"/>
  <c r="O70" i="2"/>
  <c r="P70" i="2"/>
  <c r="Q70" i="2"/>
  <c r="N18" i="2"/>
  <c r="D76" i="2"/>
  <c r="D75" i="2"/>
  <c r="D67" i="2"/>
  <c r="D68" i="2"/>
  <c r="D69" i="2"/>
  <c r="D66" i="2"/>
  <c r="D65" i="2" s="1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E55" i="1"/>
  <c r="E38" i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4" i="2" s="1"/>
  <c r="D83" i="2"/>
  <c r="D81" i="2" s="1"/>
  <c r="D82" i="2"/>
  <c r="D80" i="2"/>
  <c r="D79" i="2"/>
  <c r="F73" i="2"/>
  <c r="E73" i="2"/>
  <c r="D74" i="2"/>
  <c r="D72" i="2"/>
  <c r="D71" i="2"/>
  <c r="E70" i="2"/>
  <c r="C85" i="2"/>
  <c r="C84" i="2" s="1"/>
  <c r="C83" i="2"/>
  <c r="C82" i="2"/>
  <c r="C80" i="2"/>
  <c r="C79" i="2"/>
  <c r="C78" i="2" s="1"/>
  <c r="C75" i="2"/>
  <c r="C76" i="2"/>
  <c r="C74" i="2"/>
  <c r="C72" i="2"/>
  <c r="C71" i="2"/>
  <c r="C70" i="2" s="1"/>
  <c r="C67" i="2"/>
  <c r="C68" i="2"/>
  <c r="C69" i="2"/>
  <c r="C66" i="2"/>
  <c r="D65" i="1"/>
  <c r="C49" i="2"/>
  <c r="C50" i="2"/>
  <c r="C51" i="2"/>
  <c r="C52" i="2"/>
  <c r="C47" i="2" s="1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J77" i="2" s="1"/>
  <c r="K81" i="2"/>
  <c r="L81" i="2"/>
  <c r="M81" i="2"/>
  <c r="N81" i="2"/>
  <c r="O81" i="2"/>
  <c r="P81" i="2"/>
  <c r="E78" i="2"/>
  <c r="E77" i="2" s="1"/>
  <c r="F78" i="2"/>
  <c r="F77" i="2" s="1"/>
  <c r="G78" i="2"/>
  <c r="G77" i="2"/>
  <c r="H78" i="2"/>
  <c r="H77" i="2" s="1"/>
  <c r="I78" i="2"/>
  <c r="J78" i="2"/>
  <c r="K78" i="2"/>
  <c r="L78" i="2"/>
  <c r="M78" i="2"/>
  <c r="N78" i="2"/>
  <c r="O78" i="2"/>
  <c r="O77" i="2" s="1"/>
  <c r="P78" i="2"/>
  <c r="P77" i="2" s="1"/>
  <c r="K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1" i="2"/>
  <c r="R72" i="2"/>
  <c r="R74" i="2"/>
  <c r="R75" i="2"/>
  <c r="R76" i="2"/>
  <c r="R79" i="2"/>
  <c r="R80" i="2"/>
  <c r="R82" i="2"/>
  <c r="R83" i="2"/>
  <c r="R85" i="2"/>
  <c r="R13" i="2"/>
  <c r="R14" i="2"/>
  <c r="R15" i="2"/>
  <c r="R16" i="2"/>
  <c r="R17" i="2"/>
  <c r="E12" i="2"/>
  <c r="E65" i="2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P55" i="2"/>
  <c r="E47" i="1"/>
  <c r="D47" i="2"/>
  <c r="E70" i="1"/>
  <c r="E84" i="1"/>
  <c r="E81" i="1"/>
  <c r="E73" i="1"/>
  <c r="E78" i="1"/>
  <c r="E77" i="1"/>
  <c r="D84" i="1"/>
  <c r="D81" i="1"/>
  <c r="D78" i="1"/>
  <c r="D73" i="1"/>
  <c r="D70" i="1"/>
  <c r="D55" i="1"/>
  <c r="D47" i="1"/>
  <c r="D18" i="1"/>
  <c r="D12" i="1"/>
  <c r="D77" i="1"/>
  <c r="D11" i="1" l="1"/>
  <c r="D86" i="1" s="1"/>
  <c r="L11" i="2"/>
  <c r="D12" i="2"/>
  <c r="D78" i="2"/>
  <c r="D77" i="2" s="1"/>
  <c r="I11" i="2"/>
  <c r="C12" i="2"/>
  <c r="Q11" i="2"/>
  <c r="Q86" i="2" s="1"/>
  <c r="J11" i="2"/>
  <c r="J86" i="2" s="1"/>
  <c r="F11" i="2"/>
  <c r="F86" i="2" s="1"/>
  <c r="K11" i="2"/>
  <c r="K86" i="2" s="1"/>
  <c r="G11" i="2"/>
  <c r="G86" i="2" s="1"/>
  <c r="M77" i="2"/>
  <c r="R70" i="2"/>
  <c r="P11" i="2"/>
  <c r="P86" i="2" s="1"/>
  <c r="R47" i="2"/>
  <c r="I77" i="2"/>
  <c r="R84" i="2"/>
  <c r="C65" i="2"/>
  <c r="C81" i="2"/>
  <c r="D70" i="2"/>
  <c r="C18" i="2"/>
  <c r="R73" i="2"/>
  <c r="N77" i="2"/>
  <c r="L77" i="2"/>
  <c r="C38" i="2"/>
  <c r="D38" i="2"/>
  <c r="E11" i="2"/>
  <c r="E86" i="2" s="1"/>
  <c r="H11" i="2"/>
  <c r="H86" i="2" s="1"/>
  <c r="R81" i="2"/>
  <c r="C73" i="2"/>
  <c r="C55" i="2"/>
  <c r="C28" i="2"/>
  <c r="D73" i="2"/>
  <c r="C77" i="2"/>
  <c r="R78" i="2"/>
  <c r="O11" i="2"/>
  <c r="O86" i="2" s="1"/>
  <c r="R65" i="2"/>
  <c r="R12" i="2"/>
  <c r="R28" i="2"/>
  <c r="R38" i="2"/>
  <c r="R55" i="2"/>
  <c r="R18" i="2"/>
  <c r="N11" i="2"/>
  <c r="E11" i="1"/>
  <c r="E86" i="1" s="1"/>
  <c r="D55" i="2"/>
  <c r="D28" i="2"/>
  <c r="D18" i="2"/>
  <c r="L86" i="2" l="1"/>
  <c r="C11" i="2"/>
  <c r="C86" i="2" s="1"/>
  <c r="R77" i="2"/>
  <c r="I86" i="2"/>
  <c r="N86" i="2"/>
  <c r="R11" i="2"/>
  <c r="D11" i="2"/>
  <c r="D86" i="2" s="1"/>
  <c r="R86" i="2" l="1"/>
</calcChain>
</file>

<file path=xl/sharedStrings.xml><?xml version="1.0" encoding="utf-8"?>
<sst xmlns="http://schemas.openxmlformats.org/spreadsheetml/2006/main" count="293" uniqueCount="115">
  <si>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</si>
  <si>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</si>
  <si>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</si>
  <si>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</si>
  <si>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</si>
  <si>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</si>
  <si>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</si>
  <si>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</si>
  <si>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</si>
  <si>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</si>
  <si>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</si>
  <si>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</si>
  <si>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</si>
  <si>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</si>
  <si>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</si>
  <si>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</si>
  <si>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</si>
  <si>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</si>
  <si>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</si>
  <si>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</si>
  <si>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</si>
  <si>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</si>
  <si>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</si>
  <si>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</si>
  <si>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</si>
  <si>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</si>
  <si>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</si>
  <si>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</si>
  <si>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</si>
  <si>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</si>
  <si>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</si>
  <si>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</si>
  <si>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</si>
  <si>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</si>
  <si>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</si>
  <si>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</si>
  <si>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</si>
  <si>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</si>
  <si>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</si>
  <si>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</si>
  <si>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</si>
  <si>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</si>
  <si>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</si>
  <si>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</si>
  <si>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</si>
  <si>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</si>
  <si>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</si>
  <si>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</si>
  <si>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</si>
  <si>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</si>
  <si>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</si>
  <si>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</si>
  <si>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</si>
  <si>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</si>
  <si>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</si>
  <si>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</si>
  <si>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</si>
  <si>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</si>
  <si>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</si>
  <si>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</si>
  <si>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</si>
  <si>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</si>
  <si>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</si>
  <si>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</si>
  <si>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</si>
  <si>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</si>
  <si>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</si>
  <si>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</si>
  <si>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</si>
  <si>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</si>
  <si>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</si>
  <si>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</si>
  <si>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</si>
  <si>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</si>
  <si>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</si>
  <si>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</si>
  <si>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</si>
  <si>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</si>
  <si>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</si>
  <si>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</si>
  <si>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</si>
  <si>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</si>
  <si>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</si>
  <si>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</si>
  <si>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</si>
  <si>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</si>
  <si>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</si>
  <si>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</si>
  <si>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</si>
  <si>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</si>
  <si>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</si>
  <si>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</si>
  <si>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</si>
  <si>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</si>
  <si>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</si>
  <si>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</si>
  <si>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</si>
  <si>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</si>
  <si>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</si>
  <si>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</si>
  <si>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</si>
  <si>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</si>
  <si>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</si>
  <si>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</si>
  <si>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</si>
  <si>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</si>
  <si>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Licda. Celeste Bautista Lara.</t>
  </si>
  <si>
    <t>Enc. Administrativa y Financiera</t>
  </si>
  <si>
    <t xml:space="preserve">              Analista de Presupuesto</t>
  </si>
  <si>
    <t xml:space="preserve"> </t>
  </si>
  <si>
    <t>Año 2024</t>
  </si>
  <si>
    <t>Licda. Celeste Bautista L.</t>
  </si>
  <si>
    <t>Encargada Administrativa y Finaniera</t>
  </si>
  <si>
    <t>Fuente: [Ejecución Presupuestaria al 30/04/2024-SIGEF]</t>
  </si>
  <si>
    <t>Fuente: [Ejecución Presupuestaria Mensual al 30/04/2024-SIGEF]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</si>
</sst>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6" xfId="0" applyBorder="1"/>
    <xf numFmtId="0" fontId="2" fillId="4" borderId="7" xfId="0" applyFont="1" applyFill="1" applyBorder="1" applyAlignment="1">
      <alignment horizontal="center"/>
    </xf>
    <xf numFmtId="0" fontId="0" fillId="0" borderId="8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43" fontId="3" fillId="0" borderId="0" xfId="0" applyNumberFormat="1" applyFont="1"/>
    <xf numFmtId="43" fontId="3" fillId="0" borderId="1" xfId="0" applyNumberFormat="1" applyFont="1" applyBorder="1"/>
    <xf numFmtId="0" fontId="0" fillId="0" borderId="0" xfId="0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 2" xfId="2" xr:uid="{1039DC74-F138-45EF-AEF3-0CDD45E442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227049</xdr:rowOff>
    </xdr:from>
    <xdr:to>
      <xdr:col>2</xdr:col>
      <xdr:colOff>2698149</xdr:colOff>
      <xdr:row>8</xdr:row>
      <xdr:rowOff>65124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619"/>
          <a:ext cx="4226579" cy="125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48846</xdr:colOff>
      <xdr:row>1</xdr:row>
      <xdr:rowOff>36634</xdr:rowOff>
    </xdr:from>
    <xdr:to>
      <xdr:col>1</xdr:col>
      <xdr:colOff>4896827</xdr:colOff>
      <xdr:row>7</xdr:row>
      <xdr:rowOff>165589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481" y="232019"/>
          <a:ext cx="4847981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5678366</xdr:colOff>
      <xdr:row>1</xdr:row>
      <xdr:rowOff>48846</xdr:rowOff>
    </xdr:from>
    <xdr:to>
      <xdr:col>18</xdr:col>
      <xdr:colOff>122116</xdr:colOff>
      <xdr:row>7</xdr:row>
      <xdr:rowOff>177801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id="{F233D569-2323-4E63-8752-2D15785B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1" y="244231"/>
          <a:ext cx="5031153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1"/>
  <sheetViews>
    <sheetView showGridLines="0" tabSelected="1" zoomScale="86" zoomScaleNormal="86" workbookViewId="0">
      <selection activeCell="I82" sqref="I82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9" t="s">
        <v>102</v>
      </c>
      <c r="D3" s="50"/>
      <c r="E3" s="50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2:16" ht="21" customHeight="1" x14ac:dyDescent="0.25">
      <c r="C4" s="47" t="s">
        <v>103</v>
      </c>
      <c r="D4" s="48"/>
      <c r="E4" s="48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2:16" ht="15.75" x14ac:dyDescent="0.25">
      <c r="C5" s="56" t="s">
        <v>110</v>
      </c>
      <c r="D5" s="57"/>
      <c r="E5" s="57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2:16" ht="15.75" customHeight="1" x14ac:dyDescent="0.25">
      <c r="C6" s="51" t="s">
        <v>79</v>
      </c>
      <c r="D6" s="52"/>
      <c r="E6" s="52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2:16" ht="15.75" customHeight="1" x14ac:dyDescent="0.25">
      <c r="B7" s="15"/>
      <c r="C7" s="51" t="s">
        <v>80</v>
      </c>
      <c r="D7" s="52"/>
      <c r="E7" s="52"/>
      <c r="F7" s="15"/>
      <c r="G7" s="14"/>
      <c r="H7" s="14"/>
      <c r="I7" s="14"/>
      <c r="J7" s="14"/>
      <c r="K7" s="14"/>
      <c r="L7" s="14"/>
      <c r="M7" s="14"/>
      <c r="N7" s="14"/>
      <c r="O7" s="14"/>
      <c r="P7" s="14"/>
    </row>
    <row r="9" spans="2:16" ht="15" customHeight="1" x14ac:dyDescent="0.25">
      <c r="C9" s="53" t="s">
        <v>66</v>
      </c>
      <c r="D9" s="54" t="s">
        <v>97</v>
      </c>
      <c r="E9" s="54" t="s">
        <v>96</v>
      </c>
      <c r="F9" s="8"/>
    </row>
    <row r="10" spans="2:16" ht="23.25" customHeight="1" x14ac:dyDescent="0.25">
      <c r="C10" s="53"/>
      <c r="D10" s="55"/>
      <c r="E10" s="55"/>
      <c r="F10" s="8"/>
    </row>
    <row r="11" spans="2:16" x14ac:dyDescent="0.25">
      <c r="C11" s="1" t="s">
        <v>0</v>
      </c>
      <c r="D11" s="2">
        <f>D12+D18+D28+D38+D47+D55+D65+D70+D73</f>
        <v>494722596</v>
      </c>
      <c r="E11" s="31">
        <f>E12+E18+E28+E38+E47+E55+E65+E70+E73</f>
        <v>1923062.52</v>
      </c>
      <c r="F11" s="8"/>
    </row>
    <row r="12" spans="2:16" x14ac:dyDescent="0.25">
      <c r="C12" s="3" t="s">
        <v>1</v>
      </c>
      <c r="D12" s="4">
        <f>SUM(D13:D17)</f>
        <v>341434700</v>
      </c>
      <c r="E12" s="32">
        <f>SUM(E13:E17)</f>
        <v>0</v>
      </c>
      <c r="F12" s="8"/>
    </row>
    <row r="13" spans="2:16" x14ac:dyDescent="0.25">
      <c r="C13" s="5" t="s">
        <v>2</v>
      </c>
      <c r="D13" s="25">
        <v>230599436</v>
      </c>
      <c r="E13" s="30">
        <v>-5624137.0199999996</v>
      </c>
      <c r="F13" s="8"/>
    </row>
    <row r="14" spans="2:16" x14ac:dyDescent="0.25">
      <c r="C14" s="5" t="s">
        <v>3</v>
      </c>
      <c r="D14" s="25">
        <v>82609841</v>
      </c>
      <c r="E14" s="30">
        <v>3833200.22</v>
      </c>
      <c r="F14" s="8"/>
    </row>
    <row r="15" spans="2:16" x14ac:dyDescent="0.25">
      <c r="C15" s="5" t="s">
        <v>4</v>
      </c>
      <c r="D15" s="25">
        <v>200000</v>
      </c>
      <c r="E15" s="30">
        <v>0</v>
      </c>
      <c r="F15" s="8"/>
    </row>
    <row r="16" spans="2:16" x14ac:dyDescent="0.25">
      <c r="C16" s="5" t="s">
        <v>5</v>
      </c>
      <c r="D16" s="25">
        <v>0</v>
      </c>
      <c r="E16" s="30">
        <v>0</v>
      </c>
      <c r="F16" s="8"/>
    </row>
    <row r="17" spans="3:6" x14ac:dyDescent="0.25">
      <c r="C17" s="5" t="s">
        <v>6</v>
      </c>
      <c r="D17" s="25">
        <v>28025423</v>
      </c>
      <c r="E17" s="30">
        <v>1790936.8</v>
      </c>
      <c r="F17" s="8"/>
    </row>
    <row r="18" spans="3:6" x14ac:dyDescent="0.25">
      <c r="C18" s="3" t="s">
        <v>7</v>
      </c>
      <c r="D18" s="4">
        <f>SUM(D19:D27)</f>
        <v>71718706</v>
      </c>
      <c r="E18" s="32">
        <f>SUM(E19:E27)</f>
        <v>2614952.52</v>
      </c>
      <c r="F18" s="8"/>
    </row>
    <row r="19" spans="3:6" x14ac:dyDescent="0.25">
      <c r="C19" s="5" t="s">
        <v>8</v>
      </c>
      <c r="D19" s="25">
        <v>12620501</v>
      </c>
      <c r="E19" s="30">
        <v>231000</v>
      </c>
      <c r="F19" s="8"/>
    </row>
    <row r="20" spans="3:6" x14ac:dyDescent="0.25">
      <c r="C20" s="5" t="s">
        <v>9</v>
      </c>
      <c r="D20" s="25">
        <v>585000</v>
      </c>
      <c r="E20" s="30">
        <v>825000</v>
      </c>
      <c r="F20" s="8"/>
    </row>
    <row r="21" spans="3:6" x14ac:dyDescent="0.25">
      <c r="C21" s="5" t="s">
        <v>10</v>
      </c>
      <c r="D21" s="25">
        <v>475000</v>
      </c>
      <c r="E21" s="30">
        <v>0</v>
      </c>
      <c r="F21" s="8"/>
    </row>
    <row r="22" spans="3:6" x14ac:dyDescent="0.25">
      <c r="C22" s="5" t="s">
        <v>11</v>
      </c>
      <c r="D22" s="25">
        <v>958742</v>
      </c>
      <c r="E22" s="30">
        <v>375000</v>
      </c>
      <c r="F22" s="8"/>
    </row>
    <row r="23" spans="3:6" x14ac:dyDescent="0.25">
      <c r="C23" s="5" t="s">
        <v>12</v>
      </c>
      <c r="D23" s="25">
        <v>3306536</v>
      </c>
      <c r="E23" s="30">
        <v>4548545.67</v>
      </c>
    </row>
    <row r="24" spans="3:6" x14ac:dyDescent="0.25">
      <c r="C24" s="5" t="s">
        <v>13</v>
      </c>
      <c r="D24" s="25">
        <v>16398652</v>
      </c>
      <c r="E24" s="30">
        <v>215000</v>
      </c>
    </row>
    <row r="25" spans="3:6" x14ac:dyDescent="0.25">
      <c r="C25" s="5" t="s">
        <v>14</v>
      </c>
      <c r="D25" s="25">
        <v>5379500</v>
      </c>
      <c r="E25" s="30">
        <v>325000</v>
      </c>
    </row>
    <row r="26" spans="3:6" x14ac:dyDescent="0.25">
      <c r="C26" s="5" t="s">
        <v>15</v>
      </c>
      <c r="D26" s="25">
        <v>13006960</v>
      </c>
      <c r="E26" s="30">
        <v>-2417937.48</v>
      </c>
    </row>
    <row r="27" spans="3:6" x14ac:dyDescent="0.25">
      <c r="C27" s="5" t="s">
        <v>16</v>
      </c>
      <c r="D27" s="25">
        <v>18987815</v>
      </c>
      <c r="E27" s="30">
        <v>-1486655.67</v>
      </c>
    </row>
    <row r="28" spans="3:6" x14ac:dyDescent="0.25">
      <c r="C28" s="3" t="s">
        <v>17</v>
      </c>
      <c r="D28" s="4">
        <f>SUM(D29:D37)</f>
        <v>75582092</v>
      </c>
      <c r="E28" s="32">
        <f>SUM(E29:E37)</f>
        <v>-5211520</v>
      </c>
    </row>
    <row r="29" spans="3:6" x14ac:dyDescent="0.25">
      <c r="C29" s="5" t="s">
        <v>18</v>
      </c>
      <c r="D29" s="25">
        <v>1606000</v>
      </c>
      <c r="E29" s="30">
        <v>0</v>
      </c>
    </row>
    <row r="30" spans="3:6" x14ac:dyDescent="0.25">
      <c r="C30" s="5" t="s">
        <v>19</v>
      </c>
      <c r="D30" s="25">
        <v>761296</v>
      </c>
      <c r="E30" s="30">
        <v>150000</v>
      </c>
    </row>
    <row r="31" spans="3:6" x14ac:dyDescent="0.25">
      <c r="C31" s="5" t="s">
        <v>20</v>
      </c>
      <c r="D31" s="25">
        <v>55070784</v>
      </c>
      <c r="E31" s="30">
        <v>-5736520</v>
      </c>
    </row>
    <row r="32" spans="3:6" x14ac:dyDescent="0.25">
      <c r="C32" s="5" t="s">
        <v>21</v>
      </c>
      <c r="D32" s="25">
        <v>69770</v>
      </c>
      <c r="E32" s="30">
        <v>0</v>
      </c>
    </row>
    <row r="33" spans="3:5" x14ac:dyDescent="0.25">
      <c r="C33" s="5" t="s">
        <v>22</v>
      </c>
      <c r="D33" s="25">
        <v>1030727</v>
      </c>
      <c r="E33" s="30">
        <v>0</v>
      </c>
    </row>
    <row r="34" spans="3:5" x14ac:dyDescent="0.25">
      <c r="C34" s="5" t="s">
        <v>23</v>
      </c>
      <c r="D34" s="25">
        <v>356574</v>
      </c>
      <c r="E34" s="30">
        <v>0</v>
      </c>
    </row>
    <row r="35" spans="3:5" x14ac:dyDescent="0.25">
      <c r="C35" s="5" t="s">
        <v>24</v>
      </c>
      <c r="D35" s="25">
        <v>7723461</v>
      </c>
      <c r="E35" s="30">
        <v>375000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8963480</v>
      </c>
      <c r="E37" s="30">
        <v>0</v>
      </c>
    </row>
    <row r="38" spans="3:5" x14ac:dyDescent="0.25">
      <c r="C38" s="3" t="s">
        <v>27</v>
      </c>
      <c r="D38" s="4">
        <f>SUM(D39:D46)</f>
        <v>75000</v>
      </c>
      <c r="E38" s="4">
        <f>SUM(E39:E46)</f>
        <v>130000</v>
      </c>
    </row>
    <row r="39" spans="3:5" x14ac:dyDescent="0.25">
      <c r="C39" s="5" t="s">
        <v>28</v>
      </c>
      <c r="D39" s="25">
        <v>75000</v>
      </c>
      <c r="E39" s="30">
        <v>130000</v>
      </c>
    </row>
    <row r="40" spans="3:5" x14ac:dyDescent="0.25">
      <c r="C40" s="5" t="s">
        <v>29</v>
      </c>
      <c r="D40" s="26">
        <v>0</v>
      </c>
      <c r="E40" s="30">
        <v>0</v>
      </c>
    </row>
    <row r="41" spans="3:5" x14ac:dyDescent="0.25">
      <c r="C41" s="5" t="s">
        <v>30</v>
      </c>
      <c r="D41" s="26">
        <v>0</v>
      </c>
      <c r="E41" s="30">
        <v>0</v>
      </c>
    </row>
    <row r="42" spans="3:5" x14ac:dyDescent="0.25">
      <c r="C42" s="5" t="s">
        <v>31</v>
      </c>
      <c r="D42" s="26">
        <v>0</v>
      </c>
      <c r="E42" s="30">
        <v>0</v>
      </c>
    </row>
    <row r="43" spans="3:5" x14ac:dyDescent="0.25">
      <c r="C43" s="5" t="s">
        <v>32</v>
      </c>
      <c r="D43" s="26">
        <v>0</v>
      </c>
      <c r="E43" s="30">
        <v>0</v>
      </c>
    </row>
    <row r="44" spans="3:5" x14ac:dyDescent="0.25">
      <c r="C44" s="5" t="s">
        <v>33</v>
      </c>
      <c r="D44" s="26">
        <v>0</v>
      </c>
      <c r="E44" s="30">
        <v>0</v>
      </c>
    </row>
    <row r="45" spans="3:5" x14ac:dyDescent="0.25">
      <c r="C45" s="5" t="s">
        <v>34</v>
      </c>
      <c r="D45" s="26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6">
        <v>0</v>
      </c>
      <c r="E48" s="30">
        <v>0</v>
      </c>
    </row>
    <row r="49" spans="3:5" x14ac:dyDescent="0.25">
      <c r="C49" s="5" t="s">
        <v>38</v>
      </c>
      <c r="D49" s="26">
        <v>0</v>
      </c>
      <c r="E49" s="30">
        <v>0</v>
      </c>
    </row>
    <row r="50" spans="3:5" x14ac:dyDescent="0.25">
      <c r="C50" s="5" t="s">
        <v>39</v>
      </c>
      <c r="D50" s="26">
        <v>0</v>
      </c>
      <c r="E50" s="30">
        <v>0</v>
      </c>
    </row>
    <row r="51" spans="3:5" x14ac:dyDescent="0.25">
      <c r="C51" s="5" t="s">
        <v>40</v>
      </c>
      <c r="D51" s="26">
        <v>0</v>
      </c>
      <c r="E51" s="30">
        <v>0</v>
      </c>
    </row>
    <row r="52" spans="3:5" x14ac:dyDescent="0.25">
      <c r="C52" s="27" t="s">
        <v>101</v>
      </c>
      <c r="D52" s="26">
        <v>0</v>
      </c>
      <c r="E52" s="28">
        <v>0</v>
      </c>
    </row>
    <row r="53" spans="3:5" x14ac:dyDescent="0.25">
      <c r="C53" s="5" t="s">
        <v>41</v>
      </c>
      <c r="D53" s="26">
        <v>0</v>
      </c>
      <c r="E53" s="30">
        <v>0</v>
      </c>
    </row>
    <row r="54" spans="3:5" x14ac:dyDescent="0.25">
      <c r="C54" s="5" t="s">
        <v>42</v>
      </c>
      <c r="D54" s="26">
        <v>0</v>
      </c>
      <c r="E54" s="30">
        <v>0</v>
      </c>
    </row>
    <row r="55" spans="3:5" x14ac:dyDescent="0.25">
      <c r="C55" s="3" t="s">
        <v>43</v>
      </c>
      <c r="D55" s="29">
        <f>SUM(D56:D64)</f>
        <v>5912098</v>
      </c>
      <c r="E55" s="33">
        <f>SUM(E56:E64)</f>
        <v>4389630</v>
      </c>
    </row>
    <row r="56" spans="3:5" x14ac:dyDescent="0.25">
      <c r="C56" s="5" t="s">
        <v>44</v>
      </c>
      <c r="D56" s="25">
        <v>3328728</v>
      </c>
      <c r="E56" s="30">
        <v>0</v>
      </c>
    </row>
    <row r="57" spans="3:5" x14ac:dyDescent="0.25">
      <c r="C57" s="5" t="s">
        <v>45</v>
      </c>
      <c r="D57" s="25">
        <v>125000</v>
      </c>
      <c r="E57" s="30">
        <v>0</v>
      </c>
    </row>
    <row r="58" spans="3:5" x14ac:dyDescent="0.25">
      <c r="C58" s="5" t="s">
        <v>46</v>
      </c>
      <c r="D58" s="25">
        <v>15000</v>
      </c>
      <c r="E58" s="30">
        <v>0</v>
      </c>
    </row>
    <row r="59" spans="3:5" x14ac:dyDescent="0.25">
      <c r="C59" s="5" t="s">
        <v>47</v>
      </c>
      <c r="D59" s="25">
        <v>0</v>
      </c>
      <c r="E59" s="30">
        <v>5500000</v>
      </c>
    </row>
    <row r="60" spans="3:5" x14ac:dyDescent="0.25">
      <c r="C60" s="5" t="s">
        <v>48</v>
      </c>
      <c r="D60" s="25">
        <v>1331000</v>
      </c>
      <c r="E60" s="30">
        <v>0</v>
      </c>
    </row>
    <row r="61" spans="3:5" x14ac:dyDescent="0.25">
      <c r="C61" s="5" t="s">
        <v>49</v>
      </c>
      <c r="D61" s="25">
        <v>2000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1110370</v>
      </c>
      <c r="E63" s="30">
        <v>-1110370</v>
      </c>
    </row>
    <row r="64" spans="3:5" x14ac:dyDescent="0.25">
      <c r="C64" s="5" t="s">
        <v>52</v>
      </c>
      <c r="D64" s="26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6">
        <v>0</v>
      </c>
      <c r="E66" s="30">
        <v>0</v>
      </c>
    </row>
    <row r="67" spans="3:5" x14ac:dyDescent="0.25">
      <c r="C67" s="5" t="s">
        <v>55</v>
      </c>
      <c r="D67" s="26">
        <v>0</v>
      </c>
      <c r="E67" s="30">
        <v>0</v>
      </c>
    </row>
    <row r="68" spans="3:5" x14ac:dyDescent="0.25">
      <c r="C68" s="5" t="s">
        <v>56</v>
      </c>
      <c r="D68" s="26">
        <v>0</v>
      </c>
      <c r="E68" s="30">
        <v>0</v>
      </c>
    </row>
    <row r="69" spans="3:5" x14ac:dyDescent="0.25">
      <c r="C69" s="5" t="s">
        <v>57</v>
      </c>
      <c r="D69" s="26">
        <v>0</v>
      </c>
      <c r="E69" s="30">
        <v>0</v>
      </c>
    </row>
    <row r="70" spans="3:5" x14ac:dyDescent="0.25">
      <c r="C70" s="3" t="s">
        <v>58</v>
      </c>
      <c r="D70" s="6">
        <f>SUM(D71:D72)</f>
        <v>0</v>
      </c>
      <c r="E70" s="6">
        <f>SUM(E71:E72)</f>
        <v>0</v>
      </c>
    </row>
    <row r="71" spans="3:5" x14ac:dyDescent="0.25">
      <c r="C71" s="5" t="s">
        <v>59</v>
      </c>
      <c r="D71" s="26">
        <v>0</v>
      </c>
      <c r="E71" s="30">
        <v>0</v>
      </c>
    </row>
    <row r="72" spans="3:5" x14ac:dyDescent="0.25">
      <c r="C72" s="5" t="s">
        <v>60</v>
      </c>
      <c r="D72" s="26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6">
        <v>0</v>
      </c>
      <c r="E74" s="30">
        <v>0</v>
      </c>
    </row>
    <row r="75" spans="3:5" x14ac:dyDescent="0.25">
      <c r="C75" s="5" t="s">
        <v>63</v>
      </c>
      <c r="D75" s="26">
        <v>0</v>
      </c>
      <c r="E75" s="30">
        <v>0</v>
      </c>
    </row>
    <row r="76" spans="3:5" x14ac:dyDescent="0.25">
      <c r="C76" s="5" t="s">
        <v>64</v>
      </c>
      <c r="D76" s="26">
        <v>0</v>
      </c>
      <c r="E76" s="30">
        <v>0</v>
      </c>
    </row>
    <row r="77" spans="3:5" x14ac:dyDescent="0.25">
      <c r="C77" s="1" t="s">
        <v>69</v>
      </c>
      <c r="D77" s="2">
        <f>D78+D81+D84</f>
        <v>0</v>
      </c>
      <c r="E77" s="2">
        <f>E78+E81+E84</f>
        <v>0</v>
      </c>
    </row>
    <row r="78" spans="3:5" x14ac:dyDescent="0.25">
      <c r="C78" s="3" t="s">
        <v>70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71</v>
      </c>
      <c r="D79" s="26">
        <v>0</v>
      </c>
      <c r="E79" s="30">
        <v>0</v>
      </c>
    </row>
    <row r="80" spans="3:5" x14ac:dyDescent="0.25">
      <c r="C80" s="5" t="s">
        <v>72</v>
      </c>
      <c r="D80" s="26">
        <v>0</v>
      </c>
      <c r="E80" s="30">
        <v>0</v>
      </c>
    </row>
    <row r="81" spans="3:5" x14ac:dyDescent="0.25">
      <c r="C81" s="3" t="s">
        <v>73</v>
      </c>
      <c r="D81" s="4">
        <f>D82+D83</f>
        <v>0</v>
      </c>
      <c r="E81" s="4">
        <f>E82+E83</f>
        <v>0</v>
      </c>
    </row>
    <row r="82" spans="3:5" x14ac:dyDescent="0.25">
      <c r="C82" s="5" t="s">
        <v>74</v>
      </c>
      <c r="D82" s="26">
        <v>0</v>
      </c>
      <c r="E82" s="30">
        <v>0</v>
      </c>
    </row>
    <row r="83" spans="3:5" x14ac:dyDescent="0.25">
      <c r="C83" s="5" t="s">
        <v>75</v>
      </c>
      <c r="D83" s="26">
        <v>0</v>
      </c>
      <c r="E83" s="30">
        <v>0</v>
      </c>
    </row>
    <row r="84" spans="3:5" x14ac:dyDescent="0.25">
      <c r="C84" s="3" t="s">
        <v>76</v>
      </c>
      <c r="D84" s="4">
        <f>D85</f>
        <v>0</v>
      </c>
      <c r="E84" s="4">
        <f>E85</f>
        <v>0</v>
      </c>
    </row>
    <row r="85" spans="3:5" x14ac:dyDescent="0.25">
      <c r="C85" s="5" t="s">
        <v>77</v>
      </c>
      <c r="D85" s="26">
        <v>0</v>
      </c>
      <c r="E85" s="30">
        <v>0</v>
      </c>
    </row>
    <row r="86" spans="3:5" x14ac:dyDescent="0.25">
      <c r="C86" s="10" t="s">
        <v>65</v>
      </c>
      <c r="D86" s="37">
        <f>D11+D77</f>
        <v>494722596</v>
      </c>
      <c r="E86" s="37">
        <f>E11+E77</f>
        <v>1923062.52</v>
      </c>
    </row>
    <row r="87" spans="3:5" x14ac:dyDescent="0.25">
      <c r="C87" t="s">
        <v>113</v>
      </c>
    </row>
    <row r="92" spans="3:5" ht="18.75" x14ac:dyDescent="0.3">
      <c r="C92" s="40" t="s">
        <v>105</v>
      </c>
      <c r="D92" s="45" t="s">
        <v>106</v>
      </c>
      <c r="E92" s="45"/>
    </row>
    <row r="93" spans="3:5" x14ac:dyDescent="0.25">
      <c r="C93" s="41" t="s">
        <v>108</v>
      </c>
      <c r="D93" s="46" t="s">
        <v>107</v>
      </c>
      <c r="E93" s="46"/>
    </row>
    <row r="97" spans="3:3" ht="15.75" thickBot="1" x14ac:dyDescent="0.3"/>
    <row r="98" spans="3:3" ht="26.25" customHeight="1" thickBot="1" x14ac:dyDescent="0.3">
      <c r="C98" s="24" t="s">
        <v>98</v>
      </c>
    </row>
    <row r="99" spans="3:3" ht="33.75" customHeight="1" thickBot="1" x14ac:dyDescent="0.3">
      <c r="C99" s="22" t="s">
        <v>99</v>
      </c>
    </row>
    <row r="100" spans="3:3" ht="63" customHeight="1" thickBot="1" x14ac:dyDescent="0.3">
      <c r="C100" s="23" t="s">
        <v>100</v>
      </c>
    </row>
    <row r="101" spans="3:3" x14ac:dyDescent="0.25">
      <c r="C101" t="s">
        <v>109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fitToHeight="0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S101"/>
  <sheetViews>
    <sheetView showGridLines="0" zoomScale="78" zoomScaleNormal="78" workbookViewId="0">
      <pane ySplit="11" topLeftCell="A12" activePane="bottomLeft" state="frozen"/>
      <selection activeCell="B1" sqref="B1"/>
      <selection pane="bottomLeft" activeCell="Y87" sqref="Y87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8" width="14.85546875" customWidth="1"/>
    <col min="9" max="12" width="14.85546875" hidden="1" customWidth="1"/>
    <col min="13" max="13" width="0.140625" hidden="1" customWidth="1"/>
    <col min="14" max="16" width="14.85546875" hidden="1" customWidth="1"/>
    <col min="17" max="17" width="16.28515625" hidden="1" customWidth="1"/>
    <col min="18" max="18" width="16" customWidth="1"/>
  </cols>
  <sheetData>
    <row r="3" spans="2:19" ht="28.5" customHeight="1" x14ac:dyDescent="0.25">
      <c r="B3" s="49" t="s">
        <v>102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9" ht="21" customHeight="1" x14ac:dyDescent="0.25">
      <c r="B4" s="47" t="s">
        <v>103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</row>
    <row r="5" spans="2:19" ht="15.75" x14ac:dyDescent="0.25">
      <c r="B5" s="62" t="s">
        <v>110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</row>
    <row r="6" spans="2:19" ht="15.75" customHeight="1" x14ac:dyDescent="0.25">
      <c r="B6" s="64" t="s">
        <v>95</v>
      </c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2:19" ht="15.75" customHeight="1" x14ac:dyDescent="0.25">
      <c r="B7" s="65" t="s">
        <v>80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2:19" ht="25.5" customHeight="1" x14ac:dyDescent="0.25">
      <c r="B9" s="61" t="s">
        <v>66</v>
      </c>
      <c r="C9" s="54" t="s">
        <v>97</v>
      </c>
      <c r="D9" s="54" t="s">
        <v>96</v>
      </c>
      <c r="E9" s="66" t="s">
        <v>94</v>
      </c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8"/>
    </row>
    <row r="10" spans="2:19" x14ac:dyDescent="0.25">
      <c r="B10" s="61"/>
      <c r="C10" s="55"/>
      <c r="D10" s="55"/>
      <c r="E10" s="16" t="s">
        <v>82</v>
      </c>
      <c r="F10" s="16" t="s">
        <v>83</v>
      </c>
      <c r="G10" s="16" t="s">
        <v>84</v>
      </c>
      <c r="H10" s="16" t="s">
        <v>85</v>
      </c>
      <c r="I10" s="18" t="s">
        <v>86</v>
      </c>
      <c r="J10" s="16" t="s">
        <v>87</v>
      </c>
      <c r="K10" s="18" t="s">
        <v>88</v>
      </c>
      <c r="L10" s="16" t="s">
        <v>89</v>
      </c>
      <c r="M10" s="16"/>
      <c r="N10" s="16" t="s">
        <v>90</v>
      </c>
      <c r="O10" s="16" t="s">
        <v>91</v>
      </c>
      <c r="P10" s="16" t="s">
        <v>92</v>
      </c>
      <c r="Q10" s="18" t="s">
        <v>93</v>
      </c>
      <c r="R10" s="16" t="s">
        <v>81</v>
      </c>
    </row>
    <row r="11" spans="2:19" x14ac:dyDescent="0.25">
      <c r="B11" s="1" t="s">
        <v>0</v>
      </c>
      <c r="C11" s="43">
        <f>C12+C18+C28+C38+C47+C55+C65+C70+C73</f>
        <v>494722596</v>
      </c>
      <c r="D11" s="43">
        <f>D12+D18+D28+D38+D47+D55+D65+D70+D73</f>
        <v>1923062.52</v>
      </c>
      <c r="E11" s="31">
        <f>E12+E18+E28+E38+E55+E65+E70+E74</f>
        <v>20932341.579999998</v>
      </c>
      <c r="F11" s="31">
        <f>F12+F18+F28+F38+F55+F65+F70+F74</f>
        <v>21993794.039999999</v>
      </c>
      <c r="G11" s="31">
        <f t="shared" ref="G11:Q11" si="0">G12+G18+G28+G38+G55+G65+G70+G74</f>
        <v>38080468.200000003</v>
      </c>
      <c r="H11" s="31">
        <f t="shared" si="0"/>
        <v>38518399.400000006</v>
      </c>
      <c r="I11" s="31">
        <f t="shared" si="0"/>
        <v>0</v>
      </c>
      <c r="J11" s="31">
        <f t="shared" si="0"/>
        <v>0</v>
      </c>
      <c r="K11" s="31">
        <f t="shared" si="0"/>
        <v>0</v>
      </c>
      <c r="L11" s="31">
        <f t="shared" si="0"/>
        <v>0</v>
      </c>
      <c r="M11" s="31"/>
      <c r="N11" s="31">
        <f t="shared" si="0"/>
        <v>0</v>
      </c>
      <c r="O11" s="31">
        <f t="shared" si="0"/>
        <v>0</v>
      </c>
      <c r="P11" s="31">
        <f t="shared" si="0"/>
        <v>0</v>
      </c>
      <c r="Q11" s="31">
        <f t="shared" si="0"/>
        <v>0</v>
      </c>
      <c r="R11" s="31">
        <f>SUM(E11:Q11)</f>
        <v>119525003.22</v>
      </c>
    </row>
    <row r="12" spans="2:19" x14ac:dyDescent="0.25">
      <c r="B12" s="3" t="s">
        <v>1</v>
      </c>
      <c r="C12" s="4">
        <f>C13+C14+C15+C16+C17</f>
        <v>341434700</v>
      </c>
      <c r="D12" s="42">
        <f>D13+D14+D15+D16+D17</f>
        <v>0</v>
      </c>
      <c r="E12" s="32">
        <f>E13+E14+E15+E16+E17</f>
        <v>18492373.689999998</v>
      </c>
      <c r="F12" s="32">
        <f t="shared" ref="F12:Q12" si="1">F13+F14+F15+F16+F17</f>
        <v>18173300.399999999</v>
      </c>
      <c r="G12" s="32">
        <f t="shared" si="1"/>
        <v>17978199.460000001</v>
      </c>
      <c r="H12" s="32">
        <f t="shared" si="1"/>
        <v>32485166.870000001</v>
      </c>
      <c r="I12" s="32">
        <f t="shared" si="1"/>
        <v>0</v>
      </c>
      <c r="J12" s="32">
        <f t="shared" si="1"/>
        <v>0</v>
      </c>
      <c r="K12" s="32">
        <f t="shared" si="1"/>
        <v>0</v>
      </c>
      <c r="L12" s="32">
        <f t="shared" si="1"/>
        <v>0</v>
      </c>
      <c r="M12" s="32"/>
      <c r="N12" s="32">
        <f t="shared" si="1"/>
        <v>0</v>
      </c>
      <c r="O12" s="32">
        <f t="shared" si="1"/>
        <v>0</v>
      </c>
      <c r="P12" s="32">
        <f t="shared" si="1"/>
        <v>0</v>
      </c>
      <c r="Q12" s="32">
        <f t="shared" si="1"/>
        <v>0</v>
      </c>
      <c r="R12" s="35">
        <f>SUM(E12:Q12)</f>
        <v>87129040.420000002</v>
      </c>
    </row>
    <row r="13" spans="2:19" x14ac:dyDescent="0.25">
      <c r="B13" s="5" t="s">
        <v>2</v>
      </c>
      <c r="C13" s="25">
        <f>'P1 Presupuesto Aprobado'!D13</f>
        <v>230599436</v>
      </c>
      <c r="D13" s="30">
        <f>'P1 Presupuesto Aprobado'!E13</f>
        <v>-5624137.0199999996</v>
      </c>
      <c r="E13" s="25">
        <v>15665097.369999999</v>
      </c>
      <c r="F13" s="30">
        <v>15422399.039999999</v>
      </c>
      <c r="G13" s="30">
        <v>15255905.16</v>
      </c>
      <c r="H13" s="30">
        <v>15500351.91</v>
      </c>
      <c r="I13" s="30"/>
      <c r="J13" s="30"/>
      <c r="K13" s="30"/>
      <c r="L13" s="30"/>
      <c r="M13" s="30"/>
      <c r="N13" s="30"/>
      <c r="O13" s="30"/>
      <c r="P13" s="30"/>
      <c r="Q13" s="30"/>
      <c r="R13" s="36">
        <f t="shared" ref="R13:R76" si="2">SUM(E13:Q13)</f>
        <v>61843753.479999989</v>
      </c>
    </row>
    <row r="14" spans="2:19" x14ac:dyDescent="0.25">
      <c r="B14" s="5" t="s">
        <v>3</v>
      </c>
      <c r="C14" s="25">
        <f>'P1 Presupuesto Aprobado'!D14</f>
        <v>82609841</v>
      </c>
      <c r="D14" s="30">
        <f>'P1 Presupuesto Aprobado'!E14</f>
        <v>3833200.22</v>
      </c>
      <c r="E14" s="25">
        <v>474950</v>
      </c>
      <c r="F14" s="30">
        <v>429950</v>
      </c>
      <c r="G14" s="30">
        <v>429950</v>
      </c>
      <c r="H14" s="30">
        <v>14652038.82</v>
      </c>
      <c r="I14" s="30"/>
      <c r="J14" s="30"/>
      <c r="K14" s="30"/>
      <c r="L14" s="30"/>
      <c r="M14" s="30"/>
      <c r="N14" s="30"/>
      <c r="O14" s="30"/>
      <c r="P14" s="30"/>
      <c r="Q14" s="30"/>
      <c r="R14" s="36">
        <f t="shared" si="2"/>
        <v>15986888.82</v>
      </c>
    </row>
    <row r="15" spans="2:19" x14ac:dyDescent="0.25">
      <c r="B15" s="5" t="s">
        <v>4</v>
      </c>
      <c r="C15" s="25">
        <f>'P1 Presupuesto Aprobado'!D15</f>
        <v>200000</v>
      </c>
      <c r="D15" s="30">
        <f>'P1 Presupuesto Aprobado'!E15</f>
        <v>0</v>
      </c>
      <c r="E15" s="25">
        <v>0</v>
      </c>
      <c r="F15" s="30"/>
      <c r="G15" s="30">
        <v>0</v>
      </c>
      <c r="H15" s="30">
        <v>0</v>
      </c>
      <c r="I15" s="30"/>
      <c r="J15" s="30"/>
      <c r="K15" s="30"/>
      <c r="L15" s="30"/>
      <c r="M15" s="30"/>
      <c r="N15" s="30"/>
      <c r="O15" s="30"/>
      <c r="P15" s="30"/>
      <c r="Q15" s="30"/>
      <c r="R15" s="36">
        <f t="shared" si="2"/>
        <v>0</v>
      </c>
      <c r="S15" s="19"/>
    </row>
    <row r="16" spans="2:19" x14ac:dyDescent="0.25">
      <c r="B16" s="5" t="s">
        <v>5</v>
      </c>
      <c r="C16" s="25">
        <f>'P1 Presupuesto Aprobado'!D16</f>
        <v>0</v>
      </c>
      <c r="D16" s="30">
        <f>'P1 Presupuesto Aprobado'!E16</f>
        <v>0</v>
      </c>
      <c r="E16" s="25">
        <v>0</v>
      </c>
      <c r="F16" s="30"/>
      <c r="G16" s="30">
        <v>0</v>
      </c>
      <c r="H16" s="30">
        <v>0</v>
      </c>
      <c r="I16" s="30"/>
      <c r="J16" s="30"/>
      <c r="K16" s="30"/>
      <c r="L16" s="30"/>
      <c r="M16" s="30"/>
      <c r="N16" s="30"/>
      <c r="O16" s="30"/>
      <c r="P16" s="30"/>
      <c r="Q16" s="30"/>
      <c r="R16" s="36">
        <f t="shared" si="2"/>
        <v>0</v>
      </c>
    </row>
    <row r="17" spans="2:19" x14ac:dyDescent="0.25">
      <c r="B17" s="5" t="s">
        <v>6</v>
      </c>
      <c r="C17" s="25">
        <f>'P1 Presupuesto Aprobado'!D17</f>
        <v>28025423</v>
      </c>
      <c r="D17" s="30">
        <f>'P1 Presupuesto Aprobado'!E17</f>
        <v>1790936.8</v>
      </c>
      <c r="E17" s="25">
        <v>2352326.3199999998</v>
      </c>
      <c r="F17" s="30">
        <v>2320951.36</v>
      </c>
      <c r="G17" s="30">
        <v>2292344.2999999998</v>
      </c>
      <c r="H17" s="30">
        <v>2332776.14</v>
      </c>
      <c r="I17" s="30"/>
      <c r="J17" s="30"/>
      <c r="K17" s="30"/>
      <c r="L17" s="30"/>
      <c r="M17" s="30"/>
      <c r="N17" s="30"/>
      <c r="O17" s="30"/>
      <c r="P17" s="30"/>
      <c r="Q17" s="30"/>
      <c r="R17" s="36">
        <f t="shared" si="2"/>
        <v>9298398.1199999992</v>
      </c>
    </row>
    <row r="18" spans="2:19" x14ac:dyDescent="0.25">
      <c r="B18" s="3" t="s">
        <v>7</v>
      </c>
      <c r="C18" s="32">
        <f>SUM(C19:C27)</f>
        <v>71718706</v>
      </c>
      <c r="D18" s="32">
        <f>SUM(D19:D27)</f>
        <v>2614952.52</v>
      </c>
      <c r="E18" s="32">
        <f t="shared" ref="E18:P18" si="3">SUM(E19:E27)</f>
        <v>2364967.8899999997</v>
      </c>
      <c r="F18" s="32">
        <f t="shared" si="3"/>
        <v>3420469.36</v>
      </c>
      <c r="G18" s="32">
        <f t="shared" si="3"/>
        <v>7490285.5999999996</v>
      </c>
      <c r="H18" s="32">
        <f t="shared" si="3"/>
        <v>4857383.4000000004</v>
      </c>
      <c r="I18" s="32">
        <f t="shared" si="3"/>
        <v>0</v>
      </c>
      <c r="J18" s="32">
        <f t="shared" si="3"/>
        <v>0</v>
      </c>
      <c r="K18" s="32">
        <f t="shared" si="3"/>
        <v>0</v>
      </c>
      <c r="L18" s="32">
        <f t="shared" si="3"/>
        <v>0</v>
      </c>
      <c r="M18" s="32"/>
      <c r="N18" s="32">
        <f>SUM(N19:N27)</f>
        <v>0</v>
      </c>
      <c r="O18" s="32">
        <f t="shared" si="3"/>
        <v>0</v>
      </c>
      <c r="P18" s="32">
        <f t="shared" si="3"/>
        <v>0</v>
      </c>
      <c r="Q18" s="32">
        <f>SUM(Q19:Q27)</f>
        <v>0</v>
      </c>
      <c r="R18" s="35">
        <f t="shared" si="2"/>
        <v>18133106.25</v>
      </c>
    </row>
    <row r="19" spans="2:19" x14ac:dyDescent="0.25">
      <c r="B19" s="5" t="s">
        <v>8</v>
      </c>
      <c r="C19" s="26">
        <f>'P1 Presupuesto Aprobado'!D19</f>
        <v>12620501</v>
      </c>
      <c r="D19" s="30">
        <f>'P1 Presupuesto Aprobado'!E19</f>
        <v>231000</v>
      </c>
      <c r="E19" s="25">
        <v>195236.08</v>
      </c>
      <c r="F19" s="30">
        <v>887890</v>
      </c>
      <c r="G19" s="30">
        <v>751490.92</v>
      </c>
      <c r="H19" s="30">
        <v>833605.65</v>
      </c>
      <c r="I19" s="30"/>
      <c r="J19" s="30"/>
      <c r="K19" s="30"/>
      <c r="L19" s="30"/>
      <c r="M19" s="30"/>
      <c r="N19" s="30"/>
      <c r="O19" s="30"/>
      <c r="P19" s="30"/>
      <c r="Q19" s="30"/>
      <c r="R19" s="36">
        <f t="shared" si="2"/>
        <v>2668222.65</v>
      </c>
    </row>
    <row r="20" spans="2:19" x14ac:dyDescent="0.25">
      <c r="B20" s="5" t="s">
        <v>9</v>
      </c>
      <c r="C20" s="26">
        <f>'P1 Presupuesto Aprobado'!D20</f>
        <v>585000</v>
      </c>
      <c r="D20" s="30">
        <f>'P1 Presupuesto Aprobado'!E20</f>
        <v>825000</v>
      </c>
      <c r="E20" s="25">
        <v>492300</v>
      </c>
      <c r="F20" s="30">
        <v>0</v>
      </c>
      <c r="G20" s="30">
        <v>161065.28</v>
      </c>
      <c r="H20" s="30">
        <v>86046</v>
      </c>
      <c r="I20" s="30"/>
      <c r="J20" s="30"/>
      <c r="K20" s="30"/>
      <c r="L20" s="30"/>
      <c r="M20" s="30"/>
      <c r="N20" s="30"/>
      <c r="O20" s="30"/>
      <c r="P20" s="30"/>
      <c r="Q20" s="30"/>
      <c r="R20" s="36">
        <f t="shared" si="2"/>
        <v>739411.28</v>
      </c>
    </row>
    <row r="21" spans="2:19" x14ac:dyDescent="0.25">
      <c r="B21" s="5" t="s">
        <v>10</v>
      </c>
      <c r="C21" s="26">
        <f>'P1 Presupuesto Aprobado'!D21</f>
        <v>475000</v>
      </c>
      <c r="D21" s="30">
        <f>'P1 Presupuesto Aprobado'!E21</f>
        <v>0</v>
      </c>
      <c r="E21" s="25">
        <v>0</v>
      </c>
      <c r="F21" s="30">
        <v>0</v>
      </c>
      <c r="G21" s="30">
        <v>0</v>
      </c>
      <c r="H21" s="30">
        <v>0</v>
      </c>
      <c r="I21" s="30"/>
      <c r="J21" s="30"/>
      <c r="K21" s="30"/>
      <c r="L21" s="30"/>
      <c r="M21" s="30"/>
      <c r="N21" s="30"/>
      <c r="O21" s="30"/>
      <c r="P21" s="30"/>
      <c r="Q21" s="30"/>
      <c r="R21" s="36">
        <f t="shared" si="2"/>
        <v>0</v>
      </c>
    </row>
    <row r="22" spans="2:19" x14ac:dyDescent="0.25">
      <c r="B22" s="5" t="s">
        <v>11</v>
      </c>
      <c r="C22" s="26">
        <f>'P1 Presupuesto Aprobado'!D22</f>
        <v>958742</v>
      </c>
      <c r="D22" s="30">
        <f>'P1 Presupuesto Aprobado'!E22</f>
        <v>375000</v>
      </c>
      <c r="E22" s="25">
        <v>64298.61</v>
      </c>
      <c r="F22" s="30">
        <v>64298.61</v>
      </c>
      <c r="G22" s="30">
        <v>64298.61</v>
      </c>
      <c r="H22" s="30">
        <v>0</v>
      </c>
      <c r="I22" s="30"/>
      <c r="J22" s="30"/>
      <c r="K22" s="30"/>
      <c r="L22" s="30"/>
      <c r="M22" s="30"/>
      <c r="N22" s="30"/>
      <c r="O22" s="30"/>
      <c r="P22" s="30"/>
      <c r="Q22" s="30"/>
      <c r="R22" s="36">
        <f t="shared" si="2"/>
        <v>192895.83000000002</v>
      </c>
    </row>
    <row r="23" spans="2:19" x14ac:dyDescent="0.25">
      <c r="B23" s="5" t="s">
        <v>12</v>
      </c>
      <c r="C23" s="26">
        <f>'P1 Presupuesto Aprobado'!D23</f>
        <v>3306536</v>
      </c>
      <c r="D23" s="30">
        <f>'P1 Presupuesto Aprobado'!E23</f>
        <v>4548545.67</v>
      </c>
      <c r="E23" s="25">
        <v>28000</v>
      </c>
      <c r="F23" s="30">
        <v>393741</v>
      </c>
      <c r="G23" s="30">
        <v>51541</v>
      </c>
      <c r="H23" s="30">
        <v>220930</v>
      </c>
      <c r="I23" s="30"/>
      <c r="J23" s="30"/>
      <c r="K23" s="30"/>
      <c r="L23" s="30"/>
      <c r="M23" s="30"/>
      <c r="N23" s="30"/>
      <c r="O23" s="30"/>
      <c r="P23" s="30"/>
      <c r="Q23" s="30"/>
      <c r="R23" s="36">
        <f t="shared" si="2"/>
        <v>694212</v>
      </c>
    </row>
    <row r="24" spans="2:19" x14ac:dyDescent="0.25">
      <c r="B24" s="5" t="s">
        <v>13</v>
      </c>
      <c r="C24" s="26">
        <f>'P1 Presupuesto Aprobado'!D24</f>
        <v>16398652</v>
      </c>
      <c r="D24" s="30">
        <f>'P1 Presupuesto Aprobado'!E24</f>
        <v>215000</v>
      </c>
      <c r="E24" s="25">
        <v>915694.11</v>
      </c>
      <c r="F24" s="30">
        <v>1942047.27</v>
      </c>
      <c r="G24" s="30">
        <v>4941889.5999999996</v>
      </c>
      <c r="H24" s="30">
        <v>792337</v>
      </c>
      <c r="I24" s="30"/>
      <c r="J24" s="30"/>
      <c r="K24" s="30"/>
      <c r="L24" s="30"/>
      <c r="M24" s="30"/>
      <c r="N24" s="30"/>
      <c r="O24" s="30"/>
      <c r="P24" s="30"/>
      <c r="Q24" s="30"/>
      <c r="R24" s="36">
        <f t="shared" si="2"/>
        <v>8591967.9800000004</v>
      </c>
    </row>
    <row r="25" spans="2:19" x14ac:dyDescent="0.25">
      <c r="B25" s="5" t="s">
        <v>14</v>
      </c>
      <c r="C25" s="26">
        <f>'P1 Presupuesto Aprobado'!D25</f>
        <v>5379500</v>
      </c>
      <c r="D25" s="30">
        <f>'P1 Presupuesto Aprobado'!E25</f>
        <v>325000</v>
      </c>
      <c r="E25" s="25">
        <v>30564.38</v>
      </c>
      <c r="F25" s="30">
        <v>76778.48</v>
      </c>
      <c r="G25" s="30">
        <v>112164.42</v>
      </c>
      <c r="H25" s="30">
        <v>674300.48</v>
      </c>
      <c r="I25" s="30"/>
      <c r="J25" s="30"/>
      <c r="K25" s="30"/>
      <c r="L25" s="30"/>
      <c r="M25" s="30"/>
      <c r="N25" s="30"/>
      <c r="O25" s="30"/>
      <c r="P25" s="30"/>
      <c r="Q25" s="30"/>
      <c r="R25" s="36">
        <f t="shared" si="2"/>
        <v>893807.76</v>
      </c>
    </row>
    <row r="26" spans="2:19" x14ac:dyDescent="0.25">
      <c r="B26" s="5" t="s">
        <v>15</v>
      </c>
      <c r="C26" s="26">
        <f>'P1 Presupuesto Aprobado'!D26</f>
        <v>13006960</v>
      </c>
      <c r="D26" s="30">
        <f>'P1 Presupuesto Aprobado'!E26</f>
        <v>-2417937.48</v>
      </c>
      <c r="E26" s="25">
        <v>0</v>
      </c>
      <c r="F26" s="30">
        <v>26900</v>
      </c>
      <c r="G26" s="30">
        <v>99606.43</v>
      </c>
      <c r="H26" s="30">
        <v>522427.94</v>
      </c>
      <c r="I26" s="30"/>
      <c r="J26" s="30"/>
      <c r="K26" s="30"/>
      <c r="L26" s="30"/>
      <c r="M26" s="30"/>
      <c r="N26" s="30"/>
      <c r="O26" s="30"/>
      <c r="P26" s="30"/>
      <c r="Q26" s="30"/>
      <c r="R26" s="36">
        <f t="shared" si="2"/>
        <v>648934.37</v>
      </c>
    </row>
    <row r="27" spans="2:19" x14ac:dyDescent="0.25">
      <c r="B27" s="5" t="s">
        <v>16</v>
      </c>
      <c r="C27" s="26">
        <f>'P1 Presupuesto Aprobado'!D27</f>
        <v>18987815</v>
      </c>
      <c r="D27" s="30">
        <f>'P1 Presupuesto Aprobado'!E27</f>
        <v>-1486655.67</v>
      </c>
      <c r="E27" s="25">
        <v>638874.71</v>
      </c>
      <c r="F27" s="30">
        <v>28814</v>
      </c>
      <c r="G27" s="30">
        <v>1308229.3400000001</v>
      </c>
      <c r="H27" s="30">
        <v>1727736.33</v>
      </c>
      <c r="I27" s="30"/>
      <c r="J27" s="30"/>
      <c r="K27" s="30"/>
      <c r="L27" s="30"/>
      <c r="M27" s="30"/>
      <c r="N27" s="30"/>
      <c r="O27" s="30"/>
      <c r="P27" s="30"/>
      <c r="Q27" s="30"/>
      <c r="R27" s="36">
        <f t="shared" si="2"/>
        <v>3703654.38</v>
      </c>
    </row>
    <row r="28" spans="2:19" x14ac:dyDescent="0.25">
      <c r="B28" s="3" t="s">
        <v>17</v>
      </c>
      <c r="C28" s="32">
        <f>SUM(C29:C37)</f>
        <v>75582092</v>
      </c>
      <c r="D28" s="32">
        <f>SUM(D29:D37)</f>
        <v>-5211520</v>
      </c>
      <c r="E28" s="32">
        <f t="shared" ref="E28:Q28" si="4">SUM(E29:E37)</f>
        <v>0</v>
      </c>
      <c r="F28" s="32">
        <f t="shared" si="4"/>
        <v>400024.28</v>
      </c>
      <c r="G28" s="32">
        <f t="shared" si="4"/>
        <v>12265038.140000001</v>
      </c>
      <c r="H28" s="32">
        <f t="shared" si="4"/>
        <v>1100849.1299999999</v>
      </c>
      <c r="I28" s="32">
        <f t="shared" si="4"/>
        <v>0</v>
      </c>
      <c r="J28" s="32">
        <f t="shared" si="4"/>
        <v>0</v>
      </c>
      <c r="K28" s="32">
        <f t="shared" si="4"/>
        <v>0</v>
      </c>
      <c r="L28" s="32">
        <f t="shared" si="4"/>
        <v>0</v>
      </c>
      <c r="M28" s="32"/>
      <c r="N28" s="32">
        <f t="shared" si="4"/>
        <v>0</v>
      </c>
      <c r="O28" s="32">
        <f t="shared" si="4"/>
        <v>0</v>
      </c>
      <c r="P28" s="32">
        <f t="shared" si="4"/>
        <v>0</v>
      </c>
      <c r="Q28" s="32">
        <f t="shared" si="4"/>
        <v>0</v>
      </c>
      <c r="R28" s="35">
        <f t="shared" si="2"/>
        <v>13765911.550000001</v>
      </c>
      <c r="S28" s="30"/>
    </row>
    <row r="29" spans="2:19" x14ac:dyDescent="0.25">
      <c r="B29" s="5" t="s">
        <v>18</v>
      </c>
      <c r="C29" s="26">
        <f>'P1 Presupuesto Aprobado'!D29</f>
        <v>1606000</v>
      </c>
      <c r="D29" s="30">
        <f>'P1 Presupuesto Aprobado'!E29</f>
        <v>0</v>
      </c>
      <c r="E29" s="25">
        <v>0</v>
      </c>
      <c r="F29" s="30">
        <v>201240</v>
      </c>
      <c r="G29" s="30">
        <v>197714.32</v>
      </c>
      <c r="H29" s="30">
        <v>111429.01</v>
      </c>
      <c r="I29" s="30"/>
      <c r="J29" s="30"/>
      <c r="K29" s="30"/>
      <c r="L29" s="30"/>
      <c r="M29" s="30"/>
      <c r="N29" s="30"/>
      <c r="O29" s="30"/>
      <c r="P29" s="30"/>
      <c r="Q29" s="30"/>
      <c r="R29" s="36">
        <f t="shared" si="2"/>
        <v>510383.33</v>
      </c>
    </row>
    <row r="30" spans="2:19" x14ac:dyDescent="0.25">
      <c r="B30" s="5" t="s">
        <v>19</v>
      </c>
      <c r="C30" s="26">
        <f>'P1 Presupuesto Aprobado'!D30</f>
        <v>761296</v>
      </c>
      <c r="D30" s="30">
        <f>'P1 Presupuesto Aprobado'!E30</f>
        <v>150000</v>
      </c>
      <c r="E30" s="25">
        <v>0</v>
      </c>
      <c r="F30" s="30">
        <v>64900</v>
      </c>
      <c r="G30" s="30">
        <v>0</v>
      </c>
      <c r="H30" s="30">
        <v>0</v>
      </c>
      <c r="I30" s="30"/>
      <c r="J30" s="30"/>
      <c r="K30" s="30"/>
      <c r="L30" s="30"/>
      <c r="M30" s="30"/>
      <c r="N30" s="30"/>
      <c r="O30" s="30"/>
      <c r="P30" s="30"/>
      <c r="Q30" s="30"/>
      <c r="R30" s="36">
        <f t="shared" si="2"/>
        <v>64900</v>
      </c>
    </row>
    <row r="31" spans="2:19" x14ac:dyDescent="0.25">
      <c r="B31" s="5" t="s">
        <v>20</v>
      </c>
      <c r="C31" s="26">
        <f>'P1 Presupuesto Aprobado'!D31</f>
        <v>55070784</v>
      </c>
      <c r="D31" s="30">
        <f>'P1 Presupuesto Aprobado'!E31</f>
        <v>-5736520</v>
      </c>
      <c r="E31" s="25">
        <v>0</v>
      </c>
      <c r="F31" s="30">
        <v>0</v>
      </c>
      <c r="G31" s="30">
        <v>10893180</v>
      </c>
      <c r="H31" s="30">
        <v>231756.72</v>
      </c>
      <c r="I31" s="30"/>
      <c r="J31" s="30"/>
      <c r="K31" s="30"/>
      <c r="L31" s="30"/>
      <c r="M31" s="30"/>
      <c r="N31" s="30"/>
      <c r="O31" s="30"/>
      <c r="P31" s="30"/>
      <c r="Q31" s="30"/>
      <c r="R31" s="36">
        <f t="shared" si="2"/>
        <v>11124936.720000001</v>
      </c>
    </row>
    <row r="32" spans="2:19" x14ac:dyDescent="0.25">
      <c r="B32" s="5" t="s">
        <v>21</v>
      </c>
      <c r="C32" s="26">
        <f>'P1 Presupuesto Aprobado'!D32</f>
        <v>69770</v>
      </c>
      <c r="D32" s="30">
        <f>'P1 Presupuesto Aprobado'!E32</f>
        <v>0</v>
      </c>
      <c r="E32" s="25">
        <v>0</v>
      </c>
      <c r="F32" s="30">
        <v>0</v>
      </c>
      <c r="G32" s="30">
        <v>0</v>
      </c>
      <c r="H32" s="30">
        <v>0</v>
      </c>
      <c r="I32" s="30"/>
      <c r="J32" s="30"/>
      <c r="K32" s="30"/>
      <c r="L32" s="30"/>
      <c r="M32" s="30"/>
      <c r="N32" s="30"/>
      <c r="O32" s="30"/>
      <c r="P32" s="30"/>
      <c r="Q32" s="30"/>
      <c r="R32" s="36">
        <f t="shared" si="2"/>
        <v>0</v>
      </c>
    </row>
    <row r="33" spans="2:19" x14ac:dyDescent="0.25">
      <c r="B33" s="5" t="s">
        <v>22</v>
      </c>
      <c r="C33" s="26">
        <f>'P1 Presupuesto Aprobado'!D33</f>
        <v>1030727</v>
      </c>
      <c r="D33" s="30">
        <f>'P1 Presupuesto Aprobado'!E33</f>
        <v>0</v>
      </c>
      <c r="E33" s="25">
        <v>0</v>
      </c>
      <c r="F33" s="30">
        <v>0</v>
      </c>
      <c r="G33" s="30">
        <v>22579.919999999998</v>
      </c>
      <c r="H33" s="30">
        <v>142</v>
      </c>
      <c r="I33" s="30"/>
      <c r="J33" s="30"/>
      <c r="K33" s="30"/>
      <c r="L33" s="30"/>
      <c r="M33" s="30"/>
      <c r="N33" s="30"/>
      <c r="O33" s="30"/>
      <c r="P33" s="30"/>
      <c r="Q33" s="30"/>
      <c r="R33" s="36">
        <f t="shared" si="2"/>
        <v>22721.919999999998</v>
      </c>
    </row>
    <row r="34" spans="2:19" x14ac:dyDescent="0.25">
      <c r="B34" s="5" t="s">
        <v>23</v>
      </c>
      <c r="C34" s="26">
        <f>'P1 Presupuesto Aprobado'!D34</f>
        <v>356574</v>
      </c>
      <c r="D34" s="30">
        <f>'P1 Presupuesto Aprobado'!E34</f>
        <v>0</v>
      </c>
      <c r="E34" s="25">
        <v>0</v>
      </c>
      <c r="F34" s="30"/>
      <c r="G34" s="30">
        <v>6500.03</v>
      </c>
      <c r="H34" s="30">
        <v>119823.95</v>
      </c>
      <c r="I34" s="30"/>
      <c r="J34" s="30"/>
      <c r="K34" s="30"/>
      <c r="L34" s="30"/>
      <c r="M34" s="30"/>
      <c r="N34" s="30"/>
      <c r="O34" s="30"/>
      <c r="P34" s="30"/>
      <c r="Q34" s="30"/>
      <c r="R34" s="36">
        <f t="shared" si="2"/>
        <v>126323.98</v>
      </c>
    </row>
    <row r="35" spans="2:19" x14ac:dyDescent="0.25">
      <c r="B35" s="5" t="s">
        <v>24</v>
      </c>
      <c r="C35" s="26">
        <f>'P1 Presupuesto Aprobado'!D35</f>
        <v>7723461</v>
      </c>
      <c r="D35" s="30">
        <f>'P1 Presupuesto Aprobado'!E35</f>
        <v>375000</v>
      </c>
      <c r="E35" s="25">
        <v>0</v>
      </c>
      <c r="F35" s="30"/>
      <c r="G35" s="30">
        <v>278307.13</v>
      </c>
      <c r="H35" s="30">
        <v>55996.54</v>
      </c>
      <c r="I35" s="30"/>
      <c r="J35" s="30"/>
      <c r="K35" s="30"/>
      <c r="L35" s="30"/>
      <c r="M35" s="30"/>
      <c r="N35" s="30"/>
      <c r="O35" s="30"/>
      <c r="P35" s="30"/>
      <c r="Q35" s="30"/>
      <c r="R35" s="36">
        <f t="shared" si="2"/>
        <v>334303.67</v>
      </c>
    </row>
    <row r="36" spans="2:19" x14ac:dyDescent="0.25">
      <c r="B36" s="5" t="s">
        <v>25</v>
      </c>
      <c r="C36" s="26">
        <f>'P1 Presupuesto Aprobado'!D36</f>
        <v>0</v>
      </c>
      <c r="D36" s="30">
        <f>'P1 Presupuesto Aprobado'!E36</f>
        <v>0</v>
      </c>
      <c r="E36" s="25">
        <v>0</v>
      </c>
      <c r="F36" s="30"/>
      <c r="G36" s="30">
        <v>0</v>
      </c>
      <c r="H36" s="30">
        <v>0</v>
      </c>
      <c r="I36" s="30"/>
      <c r="J36" s="30"/>
      <c r="K36" s="30"/>
      <c r="L36" s="30"/>
      <c r="M36" s="30"/>
      <c r="N36" s="30"/>
      <c r="O36" s="30"/>
      <c r="P36" s="30"/>
      <c r="Q36" s="30"/>
      <c r="R36" s="36">
        <f t="shared" si="2"/>
        <v>0</v>
      </c>
    </row>
    <row r="37" spans="2:19" x14ac:dyDescent="0.25">
      <c r="B37" s="5" t="s">
        <v>26</v>
      </c>
      <c r="C37" s="26">
        <f>'P1 Presupuesto Aprobado'!D37</f>
        <v>8963480</v>
      </c>
      <c r="D37" s="30">
        <f>'P1 Presupuesto Aprobado'!E37</f>
        <v>0</v>
      </c>
      <c r="E37" s="25">
        <v>0</v>
      </c>
      <c r="F37" s="30">
        <v>133884.28</v>
      </c>
      <c r="G37" s="30">
        <v>866756.74</v>
      </c>
      <c r="H37" s="30">
        <v>581700.91</v>
      </c>
      <c r="I37" s="30"/>
      <c r="J37" s="30"/>
      <c r="K37" s="30"/>
      <c r="L37" s="30"/>
      <c r="M37" s="30"/>
      <c r="N37" s="30"/>
      <c r="O37" s="30"/>
      <c r="P37" s="30"/>
      <c r="Q37" s="30"/>
      <c r="R37" s="36">
        <f t="shared" si="2"/>
        <v>1582341.9300000002</v>
      </c>
    </row>
    <row r="38" spans="2:19" x14ac:dyDescent="0.25">
      <c r="B38" s="3" t="s">
        <v>27</v>
      </c>
      <c r="C38" s="32">
        <f>SUM(C39:C46)</f>
        <v>75000</v>
      </c>
      <c r="D38" s="32">
        <f>SUM(D39:D46)</f>
        <v>130000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10000</v>
      </c>
      <c r="H38" s="32">
        <f t="shared" si="5"/>
        <v>75000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85000</v>
      </c>
      <c r="S38" s="30"/>
    </row>
    <row r="39" spans="2:19" x14ac:dyDescent="0.25">
      <c r="B39" s="5" t="s">
        <v>28</v>
      </c>
      <c r="C39" s="26">
        <f>'P1 Presupuesto Aprobado'!D39</f>
        <v>75000</v>
      </c>
      <c r="D39" s="30">
        <f>'P1 Presupuesto Aprobado'!E39</f>
        <v>130000</v>
      </c>
      <c r="E39" s="25">
        <v>0</v>
      </c>
      <c r="F39" s="30">
        <v>0</v>
      </c>
      <c r="G39" s="30">
        <v>10000</v>
      </c>
      <c r="H39" s="30">
        <v>75000</v>
      </c>
      <c r="I39" s="30"/>
      <c r="J39" s="30">
        <v>0</v>
      </c>
      <c r="K39" s="30">
        <v>0</v>
      </c>
      <c r="L39" s="30">
        <v>0</v>
      </c>
      <c r="M39" s="30"/>
      <c r="N39" s="30">
        <v>0</v>
      </c>
      <c r="O39" s="30">
        <v>0</v>
      </c>
      <c r="P39" s="30"/>
      <c r="Q39" s="30"/>
      <c r="R39" s="36">
        <f t="shared" si="2"/>
        <v>85000</v>
      </c>
    </row>
    <row r="40" spans="2:19" x14ac:dyDescent="0.25">
      <c r="B40" s="5" t="s">
        <v>29</v>
      </c>
      <c r="C40" s="26">
        <f>'P1 Presupuesto Aprobado'!D40</f>
        <v>0</v>
      </c>
      <c r="D40" s="30">
        <f>'P1 Presupuesto Aprobado'!E40</f>
        <v>0</v>
      </c>
      <c r="E40" s="25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6">
        <f>'P1 Presupuesto Aprobado'!D41</f>
        <v>0</v>
      </c>
      <c r="D41" s="30">
        <f>'P1 Presupuesto Aprobado'!E41</f>
        <v>0</v>
      </c>
      <c r="E41" s="25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6">
        <f>'P1 Presupuesto Aprobado'!D42</f>
        <v>0</v>
      </c>
      <c r="D42" s="30">
        <f>'P1 Presupuesto Aprobado'!E42</f>
        <v>0</v>
      </c>
      <c r="E42" s="25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6">
        <f>'P1 Presupuesto Aprobado'!D43</f>
        <v>0</v>
      </c>
      <c r="D43" s="30">
        <f>'P1 Presupuesto Aprobado'!E43</f>
        <v>0</v>
      </c>
      <c r="E43" s="25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6">
        <f>'P1 Presupuesto Aprobado'!D44</f>
        <v>0</v>
      </c>
      <c r="D44" s="30">
        <f>'P1 Presupuesto Aprobado'!E44</f>
        <v>0</v>
      </c>
      <c r="E44" s="25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6">
        <f>'P1 Presupuesto Aprobado'!D45</f>
        <v>0</v>
      </c>
      <c r="D45" s="30">
        <f>'P1 Presupuesto Aprobado'!E45</f>
        <v>0</v>
      </c>
      <c r="E45" s="25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6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6">
        <f>'P1 Presupuesto Aprobado'!D48</f>
        <v>0</v>
      </c>
      <c r="D48" s="30">
        <f>'P1 Presupuesto Aprobado'!E48</f>
        <v>0</v>
      </c>
      <c r="E48" s="26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6">
        <f>'P1 Presupuesto Aprobado'!D49</f>
        <v>0</v>
      </c>
      <c r="D49" s="30">
        <f>'P1 Presupuesto Aprobado'!E49</f>
        <v>0</v>
      </c>
      <c r="E49" s="26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6">
        <f>'P1 Presupuesto Aprobado'!D50</f>
        <v>0</v>
      </c>
      <c r="D50" s="30">
        <f>'P1 Presupuesto Aprobado'!E50</f>
        <v>0</v>
      </c>
      <c r="E50" s="26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6">
        <f>'P1 Presupuesto Aprobado'!D51</f>
        <v>0</v>
      </c>
      <c r="D51" s="30">
        <f>'P1 Presupuesto Aprobado'!E51</f>
        <v>0</v>
      </c>
      <c r="E51" s="26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7" t="s">
        <v>101</v>
      </c>
      <c r="C52" s="26">
        <f>'P1 Presupuesto Aprobado'!D52</f>
        <v>0</v>
      </c>
      <c r="D52" s="30">
        <f>'P1 Presupuesto Aprobado'!E52</f>
        <v>0</v>
      </c>
      <c r="E52" s="26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6">
        <f>'P1 Presupuesto Aprobado'!D53</f>
        <v>0</v>
      </c>
      <c r="D53" s="30">
        <f>'P1 Presupuesto Aprobado'!E53</f>
        <v>0</v>
      </c>
      <c r="E53" s="26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6">
        <f>'P1 Presupuesto Aprobado'!D54</f>
        <v>0</v>
      </c>
      <c r="D54" s="30">
        <f>'P1 Presupuesto Aprobado'!E54</f>
        <v>0</v>
      </c>
      <c r="E54" s="26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5912098</v>
      </c>
      <c r="D55" s="33">
        <f>SUM(D56:D64)</f>
        <v>4389630</v>
      </c>
      <c r="E55" s="33">
        <f t="shared" ref="E55:Q55" si="7">SUM(E56:E64)</f>
        <v>75000</v>
      </c>
      <c r="F55" s="33">
        <f t="shared" si="7"/>
        <v>0</v>
      </c>
      <c r="G55" s="33">
        <f t="shared" si="7"/>
        <v>336945</v>
      </c>
      <c r="H55" s="33">
        <f t="shared" si="7"/>
        <v>0</v>
      </c>
      <c r="I55" s="33">
        <f t="shared" si="7"/>
        <v>0</v>
      </c>
      <c r="J55" s="33">
        <f t="shared" si="7"/>
        <v>0</v>
      </c>
      <c r="K55" s="33">
        <f t="shared" si="7"/>
        <v>0</v>
      </c>
      <c r="L55" s="33">
        <f t="shared" si="7"/>
        <v>0</v>
      </c>
      <c r="M55" s="33"/>
      <c r="N55" s="33">
        <f t="shared" si="7"/>
        <v>0</v>
      </c>
      <c r="O55" s="33">
        <f t="shared" si="7"/>
        <v>0</v>
      </c>
      <c r="P55" s="33">
        <f t="shared" si="7"/>
        <v>0</v>
      </c>
      <c r="Q55" s="33">
        <f t="shared" si="7"/>
        <v>0</v>
      </c>
      <c r="R55" s="35">
        <f t="shared" si="2"/>
        <v>411945</v>
      </c>
      <c r="S55" s="30"/>
    </row>
    <row r="56" spans="2:19" x14ac:dyDescent="0.25">
      <c r="B56" s="5" t="s">
        <v>44</v>
      </c>
      <c r="C56" s="26">
        <f>'P1 Presupuesto Aprobado'!D56</f>
        <v>3328728</v>
      </c>
      <c r="D56" s="30">
        <f>'P1 Presupuesto Aprobado'!E56</f>
        <v>0</v>
      </c>
      <c r="E56" s="30">
        <v>0</v>
      </c>
      <c r="F56" s="30"/>
      <c r="G56" s="30">
        <v>336945</v>
      </c>
      <c r="H56" s="30">
        <v>0</v>
      </c>
      <c r="I56" s="30"/>
      <c r="J56" s="30"/>
      <c r="K56" s="30"/>
      <c r="L56" s="30"/>
      <c r="M56" s="30"/>
      <c r="N56" s="30"/>
      <c r="O56" s="30"/>
      <c r="P56" s="30"/>
      <c r="Q56" s="30"/>
      <c r="R56" s="36">
        <f t="shared" si="2"/>
        <v>336945</v>
      </c>
    </row>
    <row r="57" spans="2:19" x14ac:dyDescent="0.25">
      <c r="B57" s="5" t="s">
        <v>45</v>
      </c>
      <c r="C57" s="26">
        <f>'P1 Presupuesto Aprobado'!D57</f>
        <v>125000</v>
      </c>
      <c r="D57" s="30">
        <f>'P1 Presupuesto Aprobado'!E57</f>
        <v>0</v>
      </c>
      <c r="E57" s="30">
        <v>0</v>
      </c>
      <c r="F57" s="30"/>
      <c r="G57" s="30"/>
      <c r="H57" s="30">
        <v>0</v>
      </c>
      <c r="I57" s="30"/>
      <c r="J57" s="30"/>
      <c r="K57" s="30"/>
      <c r="L57" s="30"/>
      <c r="M57" s="30"/>
      <c r="N57" s="30"/>
      <c r="O57" s="30"/>
      <c r="P57" s="34"/>
      <c r="Q57" s="30"/>
      <c r="R57" s="36">
        <f>SUM(E57:Q57)</f>
        <v>0</v>
      </c>
    </row>
    <row r="58" spans="2:19" x14ac:dyDescent="0.25">
      <c r="B58" s="5" t="s">
        <v>46</v>
      </c>
      <c r="C58" s="26">
        <f>'P1 Presupuesto Aprobado'!D58</f>
        <v>15000</v>
      </c>
      <c r="D58" s="30">
        <f>'P1 Presupuesto Aprobado'!E58</f>
        <v>0</v>
      </c>
      <c r="E58" s="30">
        <v>0</v>
      </c>
      <c r="F58" s="30"/>
      <c r="G58" s="30"/>
      <c r="H58" s="30">
        <v>0</v>
      </c>
      <c r="I58" s="30"/>
      <c r="J58" s="30"/>
      <c r="K58" s="30"/>
      <c r="L58" s="30"/>
      <c r="M58" s="30"/>
      <c r="N58" s="30"/>
      <c r="O58" s="30"/>
      <c r="P58" s="34"/>
      <c r="Q58" s="30"/>
      <c r="R58" s="36">
        <f t="shared" si="2"/>
        <v>0</v>
      </c>
    </row>
    <row r="59" spans="2:19" x14ac:dyDescent="0.25">
      <c r="B59" s="5" t="s">
        <v>47</v>
      </c>
      <c r="C59" s="26">
        <f>'P1 Presupuesto Aprobado'!D59</f>
        <v>0</v>
      </c>
      <c r="D59" s="30">
        <f>'P1 Presupuesto Aprobado'!E59</f>
        <v>5500000</v>
      </c>
      <c r="E59" s="30">
        <v>0</v>
      </c>
      <c r="F59" s="30"/>
      <c r="G59" s="30"/>
      <c r="H59" s="30">
        <v>0</v>
      </c>
      <c r="I59" s="30"/>
      <c r="J59" s="30"/>
      <c r="K59" s="30"/>
      <c r="L59" s="30"/>
      <c r="M59" s="30"/>
      <c r="N59" s="30"/>
      <c r="O59" s="30"/>
      <c r="P59" s="34"/>
      <c r="Q59" s="34"/>
      <c r="R59" s="36">
        <f t="shared" si="2"/>
        <v>0</v>
      </c>
    </row>
    <row r="60" spans="2:19" x14ac:dyDescent="0.25">
      <c r="B60" s="5" t="s">
        <v>48</v>
      </c>
      <c r="C60" s="26">
        <f>'P1 Presupuesto Aprobado'!D60</f>
        <v>1331000</v>
      </c>
      <c r="D60" s="30">
        <f>'P1 Presupuesto Aprobado'!E60</f>
        <v>0</v>
      </c>
      <c r="E60" s="30">
        <v>75000</v>
      </c>
      <c r="F60" s="30"/>
      <c r="G60" s="30"/>
      <c r="H60" s="30">
        <v>0</v>
      </c>
      <c r="I60" s="30"/>
      <c r="J60" s="30"/>
      <c r="K60" s="30"/>
      <c r="L60" s="30"/>
      <c r="M60" s="30"/>
      <c r="N60" s="30"/>
      <c r="O60" s="30"/>
      <c r="P60" s="34"/>
      <c r="Q60" s="34"/>
      <c r="R60" s="36">
        <f t="shared" si="2"/>
        <v>75000</v>
      </c>
    </row>
    <row r="61" spans="2:19" x14ac:dyDescent="0.25">
      <c r="B61" s="5" t="s">
        <v>49</v>
      </c>
      <c r="C61" s="26">
        <f>'P1 Presupuesto Aprobado'!D61</f>
        <v>2000</v>
      </c>
      <c r="D61" s="30">
        <f>'P1 Presupuesto Aprobado'!E61</f>
        <v>0</v>
      </c>
      <c r="E61" s="30">
        <v>0</v>
      </c>
      <c r="F61" s="30"/>
      <c r="G61" s="30"/>
      <c r="H61" s="30">
        <v>0</v>
      </c>
      <c r="I61" s="30"/>
      <c r="J61" s="30"/>
      <c r="K61" s="30"/>
      <c r="L61" s="30"/>
      <c r="M61" s="30"/>
      <c r="N61" s="30"/>
      <c r="O61" s="30"/>
      <c r="P61" s="34"/>
      <c r="Q61" s="34"/>
      <c r="R61" s="36">
        <f t="shared" si="2"/>
        <v>0</v>
      </c>
    </row>
    <row r="62" spans="2:19" x14ac:dyDescent="0.25">
      <c r="B62" s="5" t="s">
        <v>50</v>
      </c>
      <c r="C62" s="26">
        <f>'P1 Presupuesto Aprobado'!D62</f>
        <v>0</v>
      </c>
      <c r="D62" s="30">
        <f>'P1 Presupuesto Aprobado'!E62</f>
        <v>0</v>
      </c>
      <c r="E62" s="30">
        <v>0</v>
      </c>
      <c r="F62" s="30"/>
      <c r="G62" s="30"/>
      <c r="H62" s="30">
        <v>0</v>
      </c>
      <c r="I62" s="30"/>
      <c r="J62" s="30"/>
      <c r="K62" s="30"/>
      <c r="L62" s="30"/>
      <c r="M62" s="30"/>
      <c r="N62" s="30"/>
      <c r="O62" s="30"/>
      <c r="P62" s="34"/>
      <c r="Q62" s="34"/>
      <c r="R62" s="36">
        <f t="shared" si="2"/>
        <v>0</v>
      </c>
    </row>
    <row r="63" spans="2:19" x14ac:dyDescent="0.25">
      <c r="B63" s="5" t="s">
        <v>51</v>
      </c>
      <c r="C63" s="26">
        <f>'P1 Presupuesto Aprobado'!D63</f>
        <v>1110370</v>
      </c>
      <c r="D63" s="30">
        <f>'P1 Presupuesto Aprobado'!E63</f>
        <v>-1110370</v>
      </c>
      <c r="E63" s="30">
        <v>0</v>
      </c>
      <c r="F63" s="30"/>
      <c r="G63" s="30"/>
      <c r="H63" s="30">
        <v>0</v>
      </c>
      <c r="I63" s="30"/>
      <c r="J63" s="30"/>
      <c r="K63" s="30"/>
      <c r="L63" s="30"/>
      <c r="M63" s="30"/>
      <c r="N63" s="30"/>
      <c r="O63" s="30"/>
      <c r="P63" s="34"/>
      <c r="Q63" s="34"/>
      <c r="R63" s="36">
        <f t="shared" si="2"/>
        <v>0</v>
      </c>
    </row>
    <row r="64" spans="2:19" x14ac:dyDescent="0.25">
      <c r="B64" s="5" t="s">
        <v>52</v>
      </c>
      <c r="C64" s="26">
        <f>'P1 Presupuesto Aprobado'!D64</f>
        <v>0</v>
      </c>
      <c r="D64" s="30">
        <f>'P1 Presupuesto Aprobado'!E64</f>
        <v>0</v>
      </c>
      <c r="E64" s="30">
        <v>0</v>
      </c>
      <c r="F64" s="30"/>
      <c r="G64" s="30"/>
      <c r="H64" s="30">
        <v>0</v>
      </c>
      <c r="I64" s="30"/>
      <c r="J64" s="30"/>
      <c r="K64" s="30"/>
      <c r="L64" s="30"/>
      <c r="M64" s="30"/>
      <c r="N64" s="30"/>
      <c r="O64" s="30"/>
      <c r="P64" s="34"/>
      <c r="Q64" s="34"/>
      <c r="R64" s="36">
        <f t="shared" si="2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6">
        <f>'P1 Presupuesto Aprobado'!D66</f>
        <v>0</v>
      </c>
      <c r="D66" s="30">
        <f>'P1 Presupuesto Aprobado'!E66</f>
        <v>0</v>
      </c>
      <c r="E66" s="26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6">
        <f>'P1 Presupuesto Aprobado'!D67</f>
        <v>0</v>
      </c>
      <c r="D67" s="30">
        <f>'P1 Presupuesto Aprobado'!E67</f>
        <v>0</v>
      </c>
      <c r="E67" s="26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6">
        <f>'P1 Presupuesto Aprobado'!D68</f>
        <v>0</v>
      </c>
      <c r="D68" s="30">
        <f>'P1 Presupuesto Aprobado'!E68</f>
        <v>0</v>
      </c>
      <c r="E68" s="26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6">
        <f>'P1 Presupuesto Aprobado'!D69</f>
        <v>0</v>
      </c>
      <c r="D69" s="30">
        <f>'P1 Presupuesto Aprobado'!E69</f>
        <v>0</v>
      </c>
      <c r="E69" s="26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2">
        <f t="shared" ref="H70:Q70" si="9">SUM(H71:H72)</f>
        <v>0</v>
      </c>
      <c r="I70" s="32">
        <f t="shared" si="9"/>
        <v>0</v>
      </c>
      <c r="J70" s="32">
        <f t="shared" si="9"/>
        <v>0</v>
      </c>
      <c r="K70" s="32">
        <f t="shared" si="9"/>
        <v>0</v>
      </c>
      <c r="L70" s="32">
        <f t="shared" si="9"/>
        <v>0</v>
      </c>
      <c r="M70" s="32">
        <f t="shared" si="9"/>
        <v>0</v>
      </c>
      <c r="N70" s="32">
        <f t="shared" si="9"/>
        <v>0</v>
      </c>
      <c r="O70" s="32">
        <f t="shared" si="9"/>
        <v>0</v>
      </c>
      <c r="P70" s="32">
        <f t="shared" si="9"/>
        <v>0</v>
      </c>
      <c r="Q70" s="32">
        <f t="shared" si="9"/>
        <v>0</v>
      </c>
      <c r="R70" s="36">
        <f t="shared" si="2"/>
        <v>0</v>
      </c>
    </row>
    <row r="71" spans="2:19" x14ac:dyDescent="0.25">
      <c r="B71" s="5" t="s">
        <v>59</v>
      </c>
      <c r="C71" s="26">
        <f>'P1 Presupuesto Aprobado'!D71</f>
        <v>0</v>
      </c>
      <c r="D71" s="30">
        <f>'P1 Presupuesto Aprobado'!E71</f>
        <v>0</v>
      </c>
      <c r="E71" s="26">
        <v>0</v>
      </c>
      <c r="F71" s="30">
        <v>0</v>
      </c>
      <c r="G71" s="30">
        <v>0</v>
      </c>
      <c r="I71" s="30">
        <v>0</v>
      </c>
      <c r="J71" s="30">
        <v>0</v>
      </c>
      <c r="K71" s="30">
        <v>0</v>
      </c>
      <c r="L71" s="30">
        <v>0</v>
      </c>
      <c r="N71" s="30">
        <v>0</v>
      </c>
      <c r="O71" s="30">
        <v>0</v>
      </c>
      <c r="P71" s="30">
        <v>0</v>
      </c>
      <c r="Q71" s="30">
        <v>0</v>
      </c>
      <c r="R71" s="36">
        <f t="shared" si="2"/>
        <v>0</v>
      </c>
    </row>
    <row r="72" spans="2:19" x14ac:dyDescent="0.25">
      <c r="B72" s="5" t="s">
        <v>60</v>
      </c>
      <c r="C72" s="26">
        <f>'P1 Presupuesto Aprobado'!D72</f>
        <v>0</v>
      </c>
      <c r="D72" s="30">
        <f>'P1 Presupuesto Aprobado'!E72</f>
        <v>0</v>
      </c>
      <c r="E72" s="26">
        <v>0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N72" s="30">
        <v>0</v>
      </c>
      <c r="O72" s="30">
        <v>0</v>
      </c>
      <c r="P72" s="30">
        <v>0</v>
      </c>
      <c r="Q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2">
        <f t="shared" ref="G73:Q73" si="10">SUM(G74:G76)</f>
        <v>0</v>
      </c>
      <c r="H73" s="32">
        <f t="shared" si="10"/>
        <v>0</v>
      </c>
      <c r="I73" s="32">
        <f t="shared" si="10"/>
        <v>0</v>
      </c>
      <c r="J73" s="32">
        <f t="shared" si="10"/>
        <v>0</v>
      </c>
      <c r="K73" s="32">
        <f t="shared" si="10"/>
        <v>0</v>
      </c>
      <c r="L73" s="32">
        <f t="shared" si="10"/>
        <v>0</v>
      </c>
      <c r="M73" s="32">
        <f t="shared" si="10"/>
        <v>0</v>
      </c>
      <c r="N73" s="32">
        <f t="shared" si="10"/>
        <v>0</v>
      </c>
      <c r="O73" s="32">
        <f t="shared" si="10"/>
        <v>0</v>
      </c>
      <c r="P73" s="32">
        <f t="shared" si="10"/>
        <v>0</v>
      </c>
      <c r="Q73" s="32">
        <f t="shared" si="10"/>
        <v>0</v>
      </c>
      <c r="R73" s="36">
        <f t="shared" si="2"/>
        <v>0</v>
      </c>
    </row>
    <row r="74" spans="2:19" x14ac:dyDescent="0.25">
      <c r="B74" s="5" t="s">
        <v>62</v>
      </c>
      <c r="C74" s="26">
        <f>'P1 Presupuesto Aprobado'!D74</f>
        <v>0</v>
      </c>
      <c r="D74" s="30">
        <f>'P1 Presupuesto Aprobado'!E74</f>
        <v>0</v>
      </c>
      <c r="E74" s="26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6">
        <f>'P1 Presupuesto Aprobado'!D75</f>
        <v>0</v>
      </c>
      <c r="D75" s="30">
        <f>'P1 Presupuesto Aprobado'!E75</f>
        <v>0</v>
      </c>
      <c r="E75" s="26">
        <v>0</v>
      </c>
      <c r="F75" s="30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N75" s="30">
        <v>0</v>
      </c>
      <c r="O75">
        <v>0</v>
      </c>
      <c r="P75" s="30">
        <v>0</v>
      </c>
      <c r="Q75">
        <v>0</v>
      </c>
      <c r="R75" s="35">
        <f t="shared" si="2"/>
        <v>0</v>
      </c>
    </row>
    <row r="76" spans="2:19" x14ac:dyDescent="0.25">
      <c r="B76" s="5" t="s">
        <v>64</v>
      </c>
      <c r="C76" s="26">
        <f>'P1 Presupuesto Aprobado'!D76</f>
        <v>0</v>
      </c>
      <c r="D76" s="30">
        <f>'P1 Presupuesto Aprobado'!E76</f>
        <v>0</v>
      </c>
      <c r="E76" s="2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N76" s="30">
        <v>0</v>
      </c>
      <c r="O76">
        <v>0</v>
      </c>
      <c r="P76" s="30">
        <v>0</v>
      </c>
      <c r="Q76">
        <v>0</v>
      </c>
      <c r="R76" s="35">
        <f t="shared" si="2"/>
        <v>0</v>
      </c>
    </row>
    <row r="77" spans="2:19" x14ac:dyDescent="0.25">
      <c r="B77" s="1" t="s">
        <v>69</v>
      </c>
      <c r="C77" s="31">
        <f>C78+C81+C84</f>
        <v>0</v>
      </c>
      <c r="D77" s="31">
        <f>D78+D81+D84</f>
        <v>0</v>
      </c>
      <c r="E77" s="31">
        <f t="shared" ref="E77:Q77" si="11">E78+E81+E84</f>
        <v>0</v>
      </c>
      <c r="F77" s="31">
        <f t="shared" si="11"/>
        <v>0</v>
      </c>
      <c r="G77" s="31">
        <f t="shared" si="11"/>
        <v>0</v>
      </c>
      <c r="H77" s="31">
        <f t="shared" si="11"/>
        <v>0</v>
      </c>
      <c r="I77" s="31">
        <f t="shared" si="11"/>
        <v>0</v>
      </c>
      <c r="J77" s="31">
        <f t="shared" si="11"/>
        <v>0</v>
      </c>
      <c r="K77" s="31">
        <f t="shared" si="11"/>
        <v>0</v>
      </c>
      <c r="L77" s="31">
        <f t="shared" si="11"/>
        <v>0</v>
      </c>
      <c r="M77" s="31">
        <f t="shared" si="11"/>
        <v>0</v>
      </c>
      <c r="N77" s="31">
        <f t="shared" si="11"/>
        <v>0</v>
      </c>
      <c r="O77" s="31">
        <f t="shared" si="11"/>
        <v>0</v>
      </c>
      <c r="P77" s="31">
        <f t="shared" si="11"/>
        <v>0</v>
      </c>
      <c r="Q77" s="31">
        <f t="shared" si="11"/>
        <v>0</v>
      </c>
      <c r="R77" s="35">
        <f t="shared" ref="R77:R86" si="12">SUM(E77:Q77)</f>
        <v>0</v>
      </c>
    </row>
    <row r="78" spans="2:19" x14ac:dyDescent="0.25">
      <c r="B78" s="3" t="s">
        <v>70</v>
      </c>
      <c r="C78" s="32">
        <f>SUM(C79:C80)</f>
        <v>0</v>
      </c>
      <c r="D78" s="32">
        <f>SUM(D79:D80)</f>
        <v>0</v>
      </c>
      <c r="E78" s="32">
        <f t="shared" ref="E78:P78" si="13">SUM(E79:E80)</f>
        <v>0</v>
      </c>
      <c r="F78" s="32">
        <f t="shared" si="13"/>
        <v>0</v>
      </c>
      <c r="G78" s="32">
        <f t="shared" si="13"/>
        <v>0</v>
      </c>
      <c r="H78" s="32">
        <f t="shared" si="13"/>
        <v>0</v>
      </c>
      <c r="I78" s="32">
        <f t="shared" si="13"/>
        <v>0</v>
      </c>
      <c r="J78" s="32">
        <f t="shared" si="13"/>
        <v>0</v>
      </c>
      <c r="K78" s="32">
        <f t="shared" si="13"/>
        <v>0</v>
      </c>
      <c r="L78" s="32">
        <f t="shared" si="13"/>
        <v>0</v>
      </c>
      <c r="M78" s="32">
        <f t="shared" si="13"/>
        <v>0</v>
      </c>
      <c r="N78" s="32">
        <f t="shared" si="13"/>
        <v>0</v>
      </c>
      <c r="O78" s="32">
        <f t="shared" si="13"/>
        <v>0</v>
      </c>
      <c r="P78" s="32">
        <f t="shared" si="13"/>
        <v>0</v>
      </c>
      <c r="Q78" s="30"/>
      <c r="R78" s="35">
        <f t="shared" si="12"/>
        <v>0</v>
      </c>
    </row>
    <row r="79" spans="2:19" x14ac:dyDescent="0.25">
      <c r="B79" s="5" t="s">
        <v>71</v>
      </c>
      <c r="C79" s="26">
        <f>'P1 Presupuesto Aprobado'!D79</f>
        <v>0</v>
      </c>
      <c r="D79" s="30">
        <f>'P1 Presupuesto Aprobado'!E79</f>
        <v>0</v>
      </c>
      <c r="E79" s="26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N79" s="30">
        <v>0</v>
      </c>
      <c r="O79">
        <v>0</v>
      </c>
      <c r="P79" s="30">
        <v>0</v>
      </c>
      <c r="Q79">
        <v>0</v>
      </c>
      <c r="R79" s="35">
        <f t="shared" si="12"/>
        <v>0</v>
      </c>
    </row>
    <row r="80" spans="2:19" x14ac:dyDescent="0.25">
      <c r="B80" s="5" t="s">
        <v>72</v>
      </c>
      <c r="C80" s="26">
        <f>'P1 Presupuesto Aprobado'!D80</f>
        <v>0</v>
      </c>
      <c r="D80" s="30">
        <f>'P1 Presupuesto Aprobado'!E80</f>
        <v>0</v>
      </c>
      <c r="E80" s="26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N80" s="30">
        <v>0</v>
      </c>
      <c r="O80">
        <v>0</v>
      </c>
      <c r="P80" s="30">
        <v>0</v>
      </c>
      <c r="Q80">
        <v>0</v>
      </c>
      <c r="R80" s="35">
        <f t="shared" si="12"/>
        <v>0</v>
      </c>
    </row>
    <row r="81" spans="2:18" x14ac:dyDescent="0.25">
      <c r="B81" s="3" t="s">
        <v>73</v>
      </c>
      <c r="C81" s="32">
        <f>SUM(C82:C83)</f>
        <v>0</v>
      </c>
      <c r="D81" s="32">
        <f>SUM(D82:D83)</f>
        <v>0</v>
      </c>
      <c r="E81" s="32">
        <f t="shared" ref="E81:P81" si="14">SUM(E82:E83)</f>
        <v>0</v>
      </c>
      <c r="F81" s="32">
        <f t="shared" si="14"/>
        <v>0</v>
      </c>
      <c r="G81" s="32">
        <f t="shared" si="14"/>
        <v>0</v>
      </c>
      <c r="H81" s="32">
        <f t="shared" si="14"/>
        <v>0</v>
      </c>
      <c r="I81" s="32">
        <f t="shared" si="14"/>
        <v>0</v>
      </c>
      <c r="J81" s="32">
        <f t="shared" si="14"/>
        <v>0</v>
      </c>
      <c r="K81" s="32">
        <f t="shared" si="14"/>
        <v>0</v>
      </c>
      <c r="L81" s="32">
        <f t="shared" si="14"/>
        <v>0</v>
      </c>
      <c r="M81" s="32">
        <f t="shared" si="14"/>
        <v>0</v>
      </c>
      <c r="N81" s="32">
        <f t="shared" si="14"/>
        <v>0</v>
      </c>
      <c r="O81" s="32">
        <f t="shared" si="14"/>
        <v>0</v>
      </c>
      <c r="P81" s="32">
        <f t="shared" si="14"/>
        <v>0</v>
      </c>
      <c r="Q81" s="30"/>
      <c r="R81" s="35">
        <f t="shared" si="12"/>
        <v>0</v>
      </c>
    </row>
    <row r="82" spans="2:18" x14ac:dyDescent="0.25">
      <c r="B82" s="5" t="s">
        <v>74</v>
      </c>
      <c r="C82" s="26">
        <f>'P1 Presupuesto Aprobado'!D82</f>
        <v>0</v>
      </c>
      <c r="D82" s="30">
        <f>'P1 Presupuesto Aprobado'!E82</f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N82">
        <v>0</v>
      </c>
      <c r="O82">
        <v>0</v>
      </c>
      <c r="P82">
        <v>0</v>
      </c>
      <c r="Q82">
        <v>0</v>
      </c>
      <c r="R82" s="35">
        <f t="shared" si="12"/>
        <v>0</v>
      </c>
    </row>
    <row r="83" spans="2:18" x14ac:dyDescent="0.25">
      <c r="B83" s="5" t="s">
        <v>75</v>
      </c>
      <c r="C83" s="26">
        <f>'P1 Presupuesto Aprobado'!D83</f>
        <v>0</v>
      </c>
      <c r="D83" s="30">
        <f>'P1 Presupuesto Aprobado'!E83</f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N83">
        <v>0</v>
      </c>
      <c r="O83">
        <v>0</v>
      </c>
      <c r="P83">
        <v>0</v>
      </c>
      <c r="Q83">
        <v>0</v>
      </c>
      <c r="R83" s="35">
        <f t="shared" si="12"/>
        <v>0</v>
      </c>
    </row>
    <row r="84" spans="2:18" x14ac:dyDescent="0.25">
      <c r="B84" s="3" t="s">
        <v>76</v>
      </c>
      <c r="C84" s="32">
        <f>SUM(C85)</f>
        <v>0</v>
      </c>
      <c r="D84" s="32">
        <f>SUM(D85)</f>
        <v>0</v>
      </c>
      <c r="E84" s="32">
        <f t="shared" ref="E84:P84" si="15">SUM(E85)</f>
        <v>0</v>
      </c>
      <c r="F84" s="32">
        <f t="shared" si="15"/>
        <v>0</v>
      </c>
      <c r="G84" s="32">
        <f t="shared" si="15"/>
        <v>0</v>
      </c>
      <c r="H84" s="32">
        <f t="shared" si="15"/>
        <v>0</v>
      </c>
      <c r="I84" s="32">
        <f t="shared" si="15"/>
        <v>0</v>
      </c>
      <c r="J84" s="32">
        <f t="shared" si="15"/>
        <v>0</v>
      </c>
      <c r="K84" s="32">
        <f t="shared" si="15"/>
        <v>0</v>
      </c>
      <c r="L84" s="32">
        <f t="shared" si="15"/>
        <v>0</v>
      </c>
      <c r="M84" s="32">
        <f t="shared" si="15"/>
        <v>0</v>
      </c>
      <c r="N84" s="32">
        <f t="shared" si="15"/>
        <v>0</v>
      </c>
      <c r="O84" s="32">
        <f t="shared" si="15"/>
        <v>0</v>
      </c>
      <c r="P84" s="32">
        <f t="shared" si="15"/>
        <v>0</v>
      </c>
      <c r="Q84" s="30"/>
      <c r="R84" s="35">
        <f t="shared" si="12"/>
        <v>0</v>
      </c>
    </row>
    <row r="85" spans="2:18" x14ac:dyDescent="0.25">
      <c r="B85" s="5" t="s">
        <v>77</v>
      </c>
      <c r="C85" s="26">
        <f>'P1 Presupuesto Aprobado'!D85</f>
        <v>0</v>
      </c>
      <c r="D85" s="6">
        <f>'P1 Presupuesto Aprobado'!E85</f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N85">
        <v>0</v>
      </c>
      <c r="O85">
        <v>0</v>
      </c>
      <c r="P85">
        <v>0</v>
      </c>
      <c r="Q85">
        <v>0</v>
      </c>
      <c r="R85" s="35">
        <f t="shared" si="12"/>
        <v>0</v>
      </c>
    </row>
    <row r="86" spans="2:18" x14ac:dyDescent="0.25">
      <c r="B86" s="10" t="s">
        <v>65</v>
      </c>
      <c r="C86" s="37">
        <f>C11+C77</f>
        <v>494722596</v>
      </c>
      <c r="D86" s="37">
        <f>D11+D77</f>
        <v>1923062.52</v>
      </c>
      <c r="E86" s="37">
        <f>E11+E77</f>
        <v>20932341.579999998</v>
      </c>
      <c r="F86" s="37">
        <f>F11+F77</f>
        <v>21993794.039999999</v>
      </c>
      <c r="G86" s="37">
        <f t="shared" ref="G86:Q86" si="16">G11+G77</f>
        <v>38080468.200000003</v>
      </c>
      <c r="H86" s="37">
        <f t="shared" si="16"/>
        <v>38518399.400000006</v>
      </c>
      <c r="I86" s="37">
        <f t="shared" si="16"/>
        <v>0</v>
      </c>
      <c r="J86" s="37">
        <f t="shared" si="16"/>
        <v>0</v>
      </c>
      <c r="K86" s="37">
        <f t="shared" si="16"/>
        <v>0</v>
      </c>
      <c r="L86" s="37">
        <f t="shared" si="16"/>
        <v>0</v>
      </c>
      <c r="M86" s="37"/>
      <c r="N86" s="37">
        <f t="shared" si="16"/>
        <v>0</v>
      </c>
      <c r="O86" s="37">
        <f t="shared" si="16"/>
        <v>0</v>
      </c>
      <c r="P86" s="37">
        <f t="shared" si="16"/>
        <v>0</v>
      </c>
      <c r="Q86" s="37">
        <f t="shared" si="16"/>
        <v>0</v>
      </c>
      <c r="R86" s="35">
        <f t="shared" si="12"/>
        <v>119525003.22</v>
      </c>
    </row>
    <row r="87" spans="2:18" ht="15.75" thickBot="1" x14ac:dyDescent="0.3">
      <c r="B87" t="s">
        <v>114</v>
      </c>
    </row>
    <row r="88" spans="2:18" ht="15.75" thickBot="1" x14ac:dyDescent="0.3">
      <c r="B88" s="24" t="s">
        <v>98</v>
      </c>
    </row>
    <row r="89" spans="2:18" ht="30.75" thickBot="1" x14ac:dyDescent="0.3">
      <c r="B89" s="22" t="s">
        <v>99</v>
      </c>
    </row>
    <row r="90" spans="2:18" ht="60.75" thickBot="1" x14ac:dyDescent="0.3">
      <c r="B90" s="23" t="s">
        <v>100</v>
      </c>
    </row>
    <row r="91" spans="2:18" x14ac:dyDescent="0.25">
      <c r="B91" s="44"/>
    </row>
    <row r="92" spans="2:18" x14ac:dyDescent="0.25">
      <c r="B92" s="44"/>
    </row>
    <row r="94" spans="2:18" ht="18.75" x14ac:dyDescent="0.3"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</row>
    <row r="95" spans="2:18" ht="18.75" customHeight="1" x14ac:dyDescent="0.3">
      <c r="B95" s="39" t="s">
        <v>105</v>
      </c>
      <c r="C95" s="45" t="s">
        <v>111</v>
      </c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</row>
    <row r="96" spans="2:18" ht="15.75" customHeight="1" x14ac:dyDescent="0.25">
      <c r="B96" s="38" t="s">
        <v>104</v>
      </c>
      <c r="C96" s="58" t="s">
        <v>112</v>
      </c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</row>
    <row r="100" spans="2:6" ht="18.75" x14ac:dyDescent="0.3">
      <c r="B100" s="59"/>
      <c r="C100" s="59"/>
      <c r="D100" s="59"/>
      <c r="E100" s="59"/>
      <c r="F100" s="59"/>
    </row>
    <row r="101" spans="2:6" x14ac:dyDescent="0.25">
      <c r="B101" s="60"/>
      <c r="C101" s="60"/>
      <c r="D101" s="60"/>
      <c r="E101" s="60"/>
      <c r="F101" s="60"/>
    </row>
  </sheetData>
  <mergeCells count="16">
    <mergeCell ref="C95:R95"/>
    <mergeCell ref="C96:R96"/>
    <mergeCell ref="B100:F100"/>
    <mergeCell ref="B101:F101"/>
    <mergeCell ref="B3:R3"/>
    <mergeCell ref="B4:R4"/>
    <mergeCell ref="B9:B10"/>
    <mergeCell ref="C9:C10"/>
    <mergeCell ref="D9:D10"/>
    <mergeCell ref="B5:R5"/>
    <mergeCell ref="B6:R6"/>
    <mergeCell ref="D94:H94"/>
    <mergeCell ref="I94:M94"/>
    <mergeCell ref="N94:R94"/>
    <mergeCell ref="B7:R7"/>
    <mergeCell ref="E9:R9"/>
  </mergeCells>
  <pageMargins left="0.70866141732283472" right="0.70866141732283472" top="0.55118110236220474" bottom="0.74803149606299213" header="0.31496062992125984" footer="0.31496062992125984"/>
  <pageSetup paperSize="151" scale="72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1" t="s">
        <v>78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3:17" ht="21" customHeight="1" x14ac:dyDescent="0.25">
      <c r="C4" s="69" t="s">
        <v>67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3:17" ht="15.75" x14ac:dyDescent="0.25">
      <c r="C5" s="62" t="s">
        <v>68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3:17" ht="15.75" customHeight="1" x14ac:dyDescent="0.25">
      <c r="C6" s="64" t="s">
        <v>95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3:17" ht="15.75" customHeight="1" x14ac:dyDescent="0.25">
      <c r="C7" s="65" t="s">
        <v>80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9" spans="3:17" ht="23.25" customHeight="1" x14ac:dyDescent="0.25">
      <c r="C9" s="7" t="s">
        <v>66</v>
      </c>
      <c r="D9" s="20" t="s">
        <v>82</v>
      </c>
      <c r="E9" s="20" t="s">
        <v>83</v>
      </c>
      <c r="F9" s="20" t="s">
        <v>84</v>
      </c>
      <c r="G9" s="20" t="s">
        <v>85</v>
      </c>
      <c r="H9" s="21" t="s">
        <v>86</v>
      </c>
      <c r="I9" s="20" t="s">
        <v>87</v>
      </c>
      <c r="J9" s="21" t="s">
        <v>88</v>
      </c>
      <c r="K9" s="20" t="s">
        <v>89</v>
      </c>
      <c r="L9" s="20" t="s">
        <v>90</v>
      </c>
      <c r="M9" s="20" t="s">
        <v>91</v>
      </c>
      <c r="N9" s="20" t="s">
        <v>92</v>
      </c>
      <c r="O9" s="21" t="s">
        <v>93</v>
      </c>
      <c r="P9" s="20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7"/>
    </row>
    <row r="14" spans="3:17" x14ac:dyDescent="0.25">
      <c r="C14" s="5" t="s">
        <v>4</v>
      </c>
      <c r="Q14" s="19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5" t="s">
        <v>71</v>
      </c>
    </row>
    <row r="78" spans="3:16" x14ac:dyDescent="0.25">
      <c r="C78" s="5" t="s">
        <v>72</v>
      </c>
    </row>
    <row r="79" spans="3:16" x14ac:dyDescent="0.25">
      <c r="C79" s="3" t="s">
        <v>73</v>
      </c>
    </row>
    <row r="80" spans="3:16" x14ac:dyDescent="0.25">
      <c r="C80" s="5" t="s">
        <v>74</v>
      </c>
    </row>
    <row r="81" spans="3:16" x14ac:dyDescent="0.25">
      <c r="C81" s="5" t="s">
        <v>75</v>
      </c>
    </row>
    <row r="82" spans="3:16" x14ac:dyDescent="0.25">
      <c r="C82" s="3" t="s">
        <v>76</v>
      </c>
    </row>
    <row r="83" spans="3:16" x14ac:dyDescent="0.25">
      <c r="C83" s="5" t="s">
        <v>77</v>
      </c>
    </row>
    <row r="84" spans="3:16" x14ac:dyDescent="0.25">
      <c r="C84" s="10" t="s">
        <v>65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2024-05-06T15:10:27Z</cp:lastPrinted>
  <dcterms:created xsi:type="dcterms:W3CDTF">2021-07-29T18:58:50Z</dcterms:created>
  <dcterms:modified xsi:type="dcterms:W3CDTF">2024-05-06T15:58:38Z</dcterms:modified>
</cp:coreProperties>
</file>